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dotnas1\DOT-data\Transfer\Manda V\Website\web files\remediated web files\"/>
    </mc:Choice>
  </mc:AlternateContent>
  <xr:revisionPtr revIDLastSave="0" documentId="13_ncr:1_{15C87E32-8D2E-49C0-A577-6FCE455BFB41}" xr6:coauthVersionLast="47" xr6:coauthVersionMax="47" xr10:uidLastSave="{00000000-0000-0000-0000-000000000000}"/>
  <bookViews>
    <workbookView xWindow="-120" yWindow="-120" windowWidth="29040" windowHeight="17520" xr2:uid="{BA4FFD98-BDA5-47BE-B1E6-7C154F9E0047}"/>
  </bookViews>
  <sheets>
    <sheet name="SAFETY" sheetId="1" r:id="rId1"/>
  </sheets>
  <definedNames>
    <definedName name="_xlnm.Print_Area" localSheetId="0">SAFETY!$A$5:$U$24</definedName>
    <definedName name="_xlnm.Print_Titles" localSheetId="0">SAFETY!$2:$4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19" i="1" l="1"/>
  <c r="T20" i="1" s="1"/>
  <c r="T21" i="1"/>
  <c r="U13" i="1"/>
  <c r="U14" i="1"/>
  <c r="U15" i="1"/>
  <c r="U16" i="1"/>
  <c r="U17" i="1"/>
  <c r="S13" i="1"/>
  <c r="J19" i="1"/>
  <c r="J21" i="1" s="1"/>
  <c r="AI11" i="1"/>
  <c r="S11" i="1" s="1"/>
  <c r="U12" i="1"/>
  <c r="S12" i="1"/>
  <c r="S14" i="1"/>
  <c r="S15" i="1"/>
  <c r="S16" i="1"/>
  <c r="S17" i="1"/>
  <c r="R21" i="1"/>
  <c r="R19" i="1"/>
  <c r="R20" i="1" s="1"/>
  <c r="P19" i="1"/>
  <c r="P21" i="1" s="1"/>
  <c r="O19" i="1"/>
  <c r="O21" i="1" s="1"/>
  <c r="N19" i="1"/>
  <c r="N21" i="1" s="1"/>
  <c r="M19" i="1"/>
  <c r="M21" i="1" s="1"/>
  <c r="L19" i="1"/>
  <c r="L21" i="1"/>
  <c r="K19" i="1"/>
  <c r="K21" i="1" s="1"/>
  <c r="I19" i="1"/>
  <c r="I21" i="1" s="1"/>
  <c r="H19" i="1"/>
  <c r="H21" i="1" s="1"/>
  <c r="G19" i="1"/>
  <c r="G21" i="1" s="1"/>
  <c r="F19" i="1"/>
  <c r="F21" i="1" s="1"/>
  <c r="E19" i="1"/>
  <c r="E21" i="1" s="1"/>
  <c r="Q19" i="1"/>
  <c r="Q21" i="1" s="1"/>
  <c r="S21" i="1" l="1"/>
  <c r="E23" i="1" s="1"/>
  <c r="S19" i="1"/>
  <c r="S20" i="1" s="1"/>
  <c r="U11" i="1"/>
  <c r="U19" i="1" l="1"/>
  <c r="U20" i="1" s="1"/>
  <c r="U21" i="1"/>
</calcChain>
</file>

<file path=xl/sharedStrings.xml><?xml version="1.0" encoding="utf-8"?>
<sst xmlns="http://schemas.openxmlformats.org/spreadsheetml/2006/main" count="95" uniqueCount="56">
  <si>
    <t>Reference
Point
Stationing</t>
  </si>
  <si>
    <t>Station</t>
  </si>
  <si>
    <t>Description</t>
  </si>
  <si>
    <t>Loca-
tion</t>
  </si>
  <si>
    <t>Remove
Box
Beam
Guardrail</t>
  </si>
  <si>
    <t>Remove
End
Section</t>
  </si>
  <si>
    <t>Reset
End
Section</t>
  </si>
  <si>
    <t>W-Beam
End
Terminal</t>
  </si>
  <si>
    <t>Remove</t>
  </si>
  <si>
    <t>Reset</t>
  </si>
  <si>
    <t>New</t>
  </si>
  <si>
    <t>Safety
Shape
Transition</t>
  </si>
  <si>
    <t>Jersey
Barrier</t>
  </si>
  <si>
    <t>Barrel
Attenuation
Device</t>
  </si>
  <si>
    <t>Light
Standard</t>
  </si>
  <si>
    <t>New
Sign
on New
Support</t>
  </si>
  <si>
    <t>Reset
Sign
Panel</t>
  </si>
  <si>
    <t>Reset
Sign
on New
Support</t>
  </si>
  <si>
    <t>DESCRIPTION</t>
  </si>
  <si>
    <t>ACTION</t>
  </si>
  <si>
    <t>Sign
Width</t>
  </si>
  <si>
    <t>Sign
Height</t>
  </si>
  <si>
    <t>Design
Area</t>
  </si>
  <si>
    <t>Pay
Area</t>
  </si>
  <si>
    <t>Post
Length</t>
  </si>
  <si>
    <t>Anchor
Length</t>
  </si>
  <si>
    <t>Number
of Posts</t>
  </si>
  <si>
    <t>Cost
per SF
of Sign</t>
  </si>
  <si>
    <t>Cost per
LF of
Support</t>
  </si>
  <si>
    <t>Reset
Main
Sign</t>
  </si>
  <si>
    <t>Total
Cost</t>
  </si>
  <si>
    <t>LF</t>
  </si>
  <si>
    <t>ea</t>
  </si>
  <si>
    <t>$</t>
  </si>
  <si>
    <t>IN</t>
  </si>
  <si>
    <t>SF</t>
  </si>
  <si>
    <t>Light Standard</t>
  </si>
  <si>
    <t>rt</t>
  </si>
  <si>
    <t>Wooden Light Pole</t>
  </si>
  <si>
    <t>x</t>
  </si>
  <si>
    <t>lt</t>
  </si>
  <si>
    <t>SIGNS
     Adpot a Highway</t>
  </si>
  <si>
    <t>SIGNS
     County Route Marker</t>
  </si>
  <si>
    <t>SIGN
     Distance &amp; Direction</t>
  </si>
  <si>
    <t>SIGN
     Left Curve</t>
  </si>
  <si>
    <t>SIGN
     Reduced Speed Ahead</t>
  </si>
  <si>
    <t>Total Quantity</t>
  </si>
  <si>
    <t>Average Cost per Unit</t>
  </si>
  <si>
    <t>Total Cost per Item</t>
  </si>
  <si>
    <t>GRAND TOTAL =</t>
  </si>
  <si>
    <r>
      <t xml:space="preserve">Remove
</t>
    </r>
    <r>
      <rPr>
        <sz val="12"/>
        <rFont val="Verdana"/>
        <family val="2"/>
      </rPr>
      <t>3</t>
    </r>
    <r>
      <rPr>
        <sz val="12"/>
        <rFont val="Arial"/>
        <family val="2"/>
      </rPr>
      <t>-Cable
Guardrail</t>
    </r>
  </si>
  <si>
    <r>
      <rPr>
        <sz val="12"/>
        <rFont val="Verdana"/>
        <family val="2"/>
      </rPr>
      <t>3</t>
    </r>
    <r>
      <rPr>
        <sz val="12"/>
        <rFont val="Arial"/>
        <family val="2"/>
      </rPr>
      <t>-Cable
Guardrail
Reset</t>
    </r>
  </si>
  <si>
    <r>
      <rPr>
        <sz val="12"/>
        <rFont val="Verdana"/>
        <family val="2"/>
      </rPr>
      <t>3</t>
    </r>
    <r>
      <rPr>
        <sz val="12"/>
        <rFont val="Arial"/>
        <family val="2"/>
      </rPr>
      <t>-Cable
Guardrail</t>
    </r>
  </si>
  <si>
    <r>
      <t xml:space="preserve">Bridge
     </t>
    </r>
    <r>
      <rPr>
        <sz val="10"/>
        <rFont val="Verdana"/>
        <family val="2"/>
      </rPr>
      <t>40</t>
    </r>
    <r>
      <rPr>
        <sz val="10"/>
        <rFont val="Arial"/>
      </rPr>
      <t>' Clear Roadway</t>
    </r>
  </si>
  <si>
    <r>
      <t xml:space="preserve">Bridge
     </t>
    </r>
    <r>
      <rPr>
        <sz val="10"/>
        <rFont val="Verdana"/>
        <family val="2"/>
      </rPr>
      <t>36</t>
    </r>
    <r>
      <rPr>
        <sz val="10"/>
        <rFont val="Arial"/>
      </rPr>
      <t>' Clear Roadway</t>
    </r>
  </si>
  <si>
    <r>
      <t>SIGN
     Speed Limit</t>
    </r>
    <r>
      <rPr>
        <sz val="10"/>
        <rFont val="Verdana"/>
        <family val="2"/>
      </rPr>
      <t xml:space="preserve"> 65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</si>
</sst>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\+00"/>
    <numFmt numFmtId="165" formatCode="&quot;$&quot;#,##0"/>
    <numFmt numFmtId="166" formatCode="&quot;$&quot;#,##0.00"/>
    <numFmt numFmtId="167" formatCode="0.0"/>
    <numFmt numFmtId="168" formatCode="0.000"/>
  </numFmts>
  <fonts count="9" x14ac:knownFonts="1">
    <font>
      <sz val="10"/>
      <name val="Arial"/>
    </font>
    <font>
      <sz val="12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0"/>
      <name val="Verdana"/>
      <family val="2"/>
    </font>
    <font>
      <sz val="12"/>
      <name val="Verdana"/>
      <family val="2"/>
    </font>
    <font>
      <b/>
      <sz val="10"/>
      <name val="Verdana"/>
      <family val="2"/>
    </font>
    <font>
      <b/>
      <sz val="12"/>
      <name val="Verdana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double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0" fillId="0" borderId="0" xfId="0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vertical="center" wrapText="1"/>
    </xf>
    <xf numFmtId="0" fontId="0" fillId="2" borderId="1" xfId="0" applyFill="1" applyBorder="1" applyAlignment="1">
      <alignment vertical="center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vertical="center" wrapText="1"/>
    </xf>
    <xf numFmtId="0" fontId="0" fillId="2" borderId="2" xfId="0" applyFill="1" applyBorder="1" applyAlignment="1">
      <alignment vertic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1" fillId="3" borderId="0" xfId="0" applyFont="1" applyFill="1"/>
    <xf numFmtId="0" fontId="0" fillId="3" borderId="6" xfId="0" applyFill="1" applyBorder="1" applyAlignment="1">
      <alignment horizontal="center"/>
    </xf>
    <xf numFmtId="0" fontId="0" fillId="3" borderId="6" xfId="0" applyFill="1" applyBorder="1"/>
    <xf numFmtId="0" fontId="0" fillId="3" borderId="7" xfId="0" applyFill="1" applyBorder="1"/>
    <xf numFmtId="49" fontId="1" fillId="3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0" fontId="0" fillId="0" borderId="0" xfId="0" quotePrefix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1" xfId="0" applyFont="1" applyFill="1" applyBorder="1" applyAlignment="1">
      <alignment vertical="center" wrapText="1"/>
    </xf>
    <xf numFmtId="49" fontId="1" fillId="3" borderId="14" xfId="0" applyNumberFormat="1" applyFont="1" applyFill="1" applyBorder="1" applyAlignment="1">
      <alignment vertical="center" wrapText="1"/>
    </xf>
    <xf numFmtId="49" fontId="1" fillId="3" borderId="15" xfId="0" applyNumberFormat="1" applyFont="1" applyFill="1" applyBorder="1" applyAlignment="1">
      <alignment vertical="center" wrapText="1"/>
    </xf>
    <xf numFmtId="0" fontId="1" fillId="3" borderId="14" xfId="0" applyFont="1" applyFill="1" applyBorder="1" applyAlignment="1">
      <alignment vertical="center" wrapText="1"/>
    </xf>
    <xf numFmtId="0" fontId="1" fillId="3" borderId="15" xfId="0" applyFont="1" applyFill="1" applyBorder="1" applyAlignment="1">
      <alignment vertical="center" wrapText="1"/>
    </xf>
    <xf numFmtId="1" fontId="1" fillId="3" borderId="14" xfId="0" applyNumberFormat="1" applyFont="1" applyFill="1" applyBorder="1" applyAlignment="1">
      <alignment vertical="center" wrapText="1"/>
    </xf>
    <xf numFmtId="1" fontId="1" fillId="3" borderId="15" xfId="0" applyNumberFormat="1" applyFont="1" applyFill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66" fontId="4" fillId="2" borderId="1" xfId="0" applyNumberFormat="1" applyFont="1" applyFill="1" applyBorder="1" applyAlignment="1">
      <alignment horizontal="center" vertical="center" wrapText="1"/>
    </xf>
    <xf numFmtId="166" fontId="4" fillId="2" borderId="1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167" fontId="4" fillId="2" borderId="1" xfId="0" applyNumberFormat="1" applyFont="1" applyFill="1" applyBorder="1" applyAlignment="1">
      <alignment horizontal="center" vertical="center"/>
    </xf>
    <xf numFmtId="166" fontId="4" fillId="0" borderId="1" xfId="0" applyNumberFormat="1" applyFont="1" applyBorder="1" applyAlignment="1">
      <alignment horizontal="center" vertical="center" wrapText="1"/>
    </xf>
    <xf numFmtId="166" fontId="4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2" fontId="4" fillId="0" borderId="1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167" fontId="4" fillId="0" borderId="1" xfId="0" applyNumberFormat="1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166" fontId="4" fillId="2" borderId="2" xfId="0" applyNumberFormat="1" applyFont="1" applyFill="1" applyBorder="1" applyAlignment="1">
      <alignment horizontal="center" vertical="center" wrapText="1"/>
    </xf>
    <xf numFmtId="166" fontId="4" fillId="2" borderId="2" xfId="0" applyNumberFormat="1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/>
    </xf>
    <xf numFmtId="0" fontId="5" fillId="0" borderId="0" xfId="0" applyFont="1"/>
    <xf numFmtId="166" fontId="4" fillId="3" borderId="4" xfId="0" applyNumberFormat="1" applyFont="1" applyFill="1" applyBorder="1" applyAlignment="1">
      <alignment horizontal="center"/>
    </xf>
    <xf numFmtId="165" fontId="6" fillId="3" borderId="0" xfId="0" applyNumberFormat="1" applyFont="1" applyFill="1" applyAlignment="1">
      <alignment horizontal="center"/>
    </xf>
    <xf numFmtId="165" fontId="6" fillId="3" borderId="5" xfId="0" applyNumberFormat="1" applyFont="1" applyFill="1" applyBorder="1" applyAlignment="1">
      <alignment horizontal="center"/>
    </xf>
    <xf numFmtId="0" fontId="5" fillId="3" borderId="0" xfId="0" applyFont="1" applyFill="1"/>
    <xf numFmtId="0" fontId="5" fillId="3" borderId="5" xfId="0" applyFont="1" applyFill="1" applyBorder="1"/>
    <xf numFmtId="0" fontId="1" fillId="3" borderId="1" xfId="0" quotePrefix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165" fontId="7" fillId="3" borderId="12" xfId="0" applyNumberFormat="1" applyFont="1" applyFill="1" applyBorder="1" applyAlignment="1">
      <alignment horizontal="center" vertical="center"/>
    </xf>
    <xf numFmtId="165" fontId="7" fillId="3" borderId="13" xfId="0" applyNumberFormat="1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right" vertical="center"/>
    </xf>
    <xf numFmtId="0" fontId="3" fillId="3" borderId="12" xfId="0" applyFont="1" applyFill="1" applyBorder="1" applyAlignment="1">
      <alignment horizontal="right" vertical="center"/>
    </xf>
    <xf numFmtId="0" fontId="3" fillId="3" borderId="17" xfId="0" applyFon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1" fillId="3" borderId="3" xfId="0" applyFont="1" applyFill="1" applyBorder="1" applyAlignment="1">
      <alignment horizontal="center"/>
    </xf>
    <xf numFmtId="168" fontId="4" fillId="0" borderId="1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168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1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167" fontId="8" fillId="2" borderId="1" xfId="0" applyNumberFormat="1" applyFont="1" applyFill="1" applyBorder="1" applyAlignment="1">
      <alignment horizontal="center" vertical="center"/>
    </xf>
    <xf numFmtId="166" fontId="8" fillId="2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AEAEA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9A9668-CC68-4170-90B6-8A4726BD7799}">
  <sheetPr transitionEntry="1">
    <pageSetUpPr fitToPage="1"/>
  </sheetPr>
  <dimension ref="A2:AI27"/>
  <sheetViews>
    <sheetView tabSelected="1" zoomScale="145" zoomScaleNormal="145" workbookViewId="0">
      <pane xSplit="4" ySplit="4" topLeftCell="E5" activePane="bottomRight" state="frozen"/>
      <selection pane="topRight" activeCell="E1" sqref="E1"/>
      <selection pane="bottomLeft" activeCell="A10" sqref="A10"/>
      <selection pane="bottomRight" activeCell="AA10" sqref="AA10"/>
    </sheetView>
  </sheetViews>
  <sheetFormatPr defaultColWidth="9.140625" defaultRowHeight="12.75" x14ac:dyDescent="0.2"/>
  <cols>
    <col min="1" max="1" width="12.140625" style="1" bestFit="1" customWidth="1"/>
    <col min="2" max="2" width="8.5703125" bestFit="1" customWidth="1"/>
    <col min="3" max="3" width="24.28515625" bestFit="1" customWidth="1"/>
    <col min="4" max="4" width="7.140625" bestFit="1" customWidth="1"/>
    <col min="5" max="8" width="11.140625" bestFit="1" customWidth="1"/>
    <col min="9" max="9" width="10.140625" bestFit="1" customWidth="1"/>
    <col min="10" max="10" width="10" customWidth="1"/>
    <col min="11" max="11" width="10.85546875" bestFit="1" customWidth="1"/>
    <col min="12" max="12" width="10.28515625" bestFit="1" customWidth="1"/>
    <col min="13" max="13" width="9.5703125" bestFit="1" customWidth="1"/>
    <col min="14" max="14" width="11.28515625" bestFit="1" customWidth="1"/>
    <col min="15" max="15" width="12" bestFit="1" customWidth="1"/>
    <col min="16" max="16" width="12.140625" bestFit="1" customWidth="1"/>
    <col min="17" max="17" width="13.42578125" bestFit="1" customWidth="1"/>
    <col min="18" max="18" width="11" bestFit="1" customWidth="1"/>
    <col min="19" max="19" width="12.140625" bestFit="1" customWidth="1"/>
    <col min="20" max="20" width="8.5703125" bestFit="1" customWidth="1"/>
    <col min="21" max="21" width="10.42578125" bestFit="1" customWidth="1"/>
    <col min="22" max="22" width="5.7109375" customWidth="1"/>
    <col min="23" max="23" width="17.28515625" bestFit="1" customWidth="1"/>
    <col min="24" max="24" width="9.7109375" bestFit="1" customWidth="1"/>
    <col min="25" max="25" width="7.140625" bestFit="1" customWidth="1"/>
    <col min="26" max="26" width="8.140625" bestFit="1" customWidth="1"/>
    <col min="27" max="27" width="8.85546875" bestFit="1" customWidth="1"/>
    <col min="28" max="28" width="6.140625" bestFit="1" customWidth="1"/>
    <col min="29" max="29" width="8.5703125" customWidth="1"/>
    <col min="30" max="30" width="8.5703125" bestFit="1" customWidth="1"/>
    <col min="31" max="31" width="9.85546875" customWidth="1"/>
    <col min="32" max="32" width="8.5703125" bestFit="1" customWidth="1"/>
    <col min="33" max="33" width="10.28515625" bestFit="1" customWidth="1"/>
    <col min="34" max="34" width="8.5703125" bestFit="1" customWidth="1"/>
    <col min="35" max="35" width="9.42578125" bestFit="1" customWidth="1"/>
  </cols>
  <sheetData>
    <row r="2" spans="1:35" s="2" customFormat="1" ht="115.15" customHeight="1" x14ac:dyDescent="0.2">
      <c r="A2" s="59" t="s">
        <v>0</v>
      </c>
      <c r="B2" s="59" t="s">
        <v>1</v>
      </c>
      <c r="C2" s="59" t="s">
        <v>2</v>
      </c>
      <c r="D2" s="59" t="s">
        <v>3</v>
      </c>
      <c r="E2" s="59" t="s">
        <v>4</v>
      </c>
      <c r="F2" s="59" t="s">
        <v>50</v>
      </c>
      <c r="G2" s="58" t="s">
        <v>51</v>
      </c>
      <c r="H2" s="58" t="s">
        <v>52</v>
      </c>
      <c r="I2" s="24" t="s">
        <v>5</v>
      </c>
      <c r="J2" s="24" t="s">
        <v>6</v>
      </c>
      <c r="K2" s="24" t="s">
        <v>7</v>
      </c>
      <c r="L2" s="13" t="s">
        <v>8</v>
      </c>
      <c r="M2" s="13" t="s">
        <v>9</v>
      </c>
      <c r="N2" s="13" t="s">
        <v>10</v>
      </c>
      <c r="O2" s="24" t="s">
        <v>11</v>
      </c>
      <c r="P2" s="24" t="s">
        <v>12</v>
      </c>
      <c r="Q2" s="27" t="s">
        <v>13</v>
      </c>
      <c r="R2" s="27" t="s">
        <v>14</v>
      </c>
      <c r="S2" s="27" t="s">
        <v>15</v>
      </c>
      <c r="T2" s="27" t="s">
        <v>16</v>
      </c>
      <c r="U2" s="27" t="s">
        <v>17</v>
      </c>
      <c r="W2" s="28" t="s">
        <v>18</v>
      </c>
      <c r="X2" s="28" t="s">
        <v>19</v>
      </c>
      <c r="Y2" s="32" t="s">
        <v>20</v>
      </c>
      <c r="Z2" s="32" t="s">
        <v>21</v>
      </c>
      <c r="AA2" s="30" t="s">
        <v>22</v>
      </c>
      <c r="AB2" s="30" t="s">
        <v>23</v>
      </c>
      <c r="AC2" s="30" t="s">
        <v>24</v>
      </c>
      <c r="AD2" s="30" t="s">
        <v>25</v>
      </c>
      <c r="AE2" s="30" t="s">
        <v>26</v>
      </c>
      <c r="AF2" s="30" t="s">
        <v>27</v>
      </c>
      <c r="AG2" s="30" t="s">
        <v>28</v>
      </c>
      <c r="AH2" s="30" t="s">
        <v>29</v>
      </c>
      <c r="AI2" s="30" t="s">
        <v>30</v>
      </c>
    </row>
    <row r="3" spans="1:35" s="2" customFormat="1" ht="15" x14ac:dyDescent="0.2">
      <c r="A3" s="59"/>
      <c r="B3" s="59"/>
      <c r="C3" s="59"/>
      <c r="D3" s="59"/>
      <c r="E3" s="59"/>
      <c r="F3" s="59"/>
      <c r="G3" s="59"/>
      <c r="H3" s="59"/>
      <c r="O3" s="24"/>
      <c r="P3" s="24"/>
      <c r="Q3" s="27"/>
      <c r="R3" s="27"/>
      <c r="S3" s="27"/>
      <c r="T3" s="27"/>
      <c r="U3" s="27"/>
      <c r="W3" s="29"/>
      <c r="X3" s="29"/>
      <c r="Y3" s="33"/>
      <c r="Z3" s="33"/>
      <c r="AA3" s="31"/>
      <c r="AB3" s="31"/>
      <c r="AC3" s="31"/>
      <c r="AD3" s="31"/>
      <c r="AE3" s="31"/>
      <c r="AF3" s="31"/>
      <c r="AG3" s="31"/>
      <c r="AH3" s="31"/>
      <c r="AI3" s="31"/>
    </row>
    <row r="4" spans="1:35" s="2" customFormat="1" ht="15" customHeight="1" x14ac:dyDescent="0.2">
      <c r="A4" s="59"/>
      <c r="B4" s="59"/>
      <c r="C4" s="59"/>
      <c r="D4" s="59"/>
      <c r="E4" s="12" t="s">
        <v>31</v>
      </c>
      <c r="F4" s="12" t="s">
        <v>31</v>
      </c>
      <c r="G4" s="12" t="s">
        <v>31</v>
      </c>
      <c r="H4" s="12" t="s">
        <v>31</v>
      </c>
      <c r="I4" s="12" t="s">
        <v>32</v>
      </c>
      <c r="J4" s="12" t="s">
        <v>32</v>
      </c>
      <c r="K4" s="12" t="s">
        <v>32</v>
      </c>
      <c r="L4" s="12" t="s">
        <v>31</v>
      </c>
      <c r="M4" s="12" t="s">
        <v>31</v>
      </c>
      <c r="N4" s="12" t="s">
        <v>31</v>
      </c>
      <c r="O4" s="12" t="s">
        <v>32</v>
      </c>
      <c r="P4" s="12" t="s">
        <v>31</v>
      </c>
      <c r="Q4" s="12" t="s">
        <v>32</v>
      </c>
      <c r="R4" s="12" t="s">
        <v>33</v>
      </c>
      <c r="S4" s="12" t="s">
        <v>33</v>
      </c>
      <c r="T4" s="12" t="s">
        <v>33</v>
      </c>
      <c r="U4" s="12" t="s">
        <v>33</v>
      </c>
      <c r="W4" s="18"/>
      <c r="X4" s="18"/>
      <c r="Y4" s="19" t="s">
        <v>34</v>
      </c>
      <c r="Z4" s="19" t="s">
        <v>34</v>
      </c>
      <c r="AA4" s="13" t="s">
        <v>35</v>
      </c>
      <c r="AB4" s="13" t="s">
        <v>35</v>
      </c>
      <c r="AC4" s="13" t="s">
        <v>31</v>
      </c>
      <c r="AD4" s="13" t="s">
        <v>31</v>
      </c>
      <c r="AE4" s="13" t="s">
        <v>32</v>
      </c>
      <c r="AF4" s="13" t="s">
        <v>33</v>
      </c>
      <c r="AG4" s="13" t="s">
        <v>33</v>
      </c>
      <c r="AH4" s="13" t="s">
        <v>33</v>
      </c>
      <c r="AI4" s="13" t="s">
        <v>33</v>
      </c>
    </row>
    <row r="5" spans="1:35" s="3" customFormat="1" ht="25.5" customHeight="1" x14ac:dyDescent="0.2">
      <c r="A5" s="6"/>
      <c r="B5" s="6"/>
      <c r="C5" s="7"/>
      <c r="D5" s="8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6"/>
      <c r="S5" s="37"/>
      <c r="T5" s="37"/>
      <c r="U5" s="37"/>
      <c r="V5" s="38"/>
      <c r="W5" s="39"/>
      <c r="X5" s="40"/>
      <c r="Y5" s="39"/>
      <c r="Z5" s="39"/>
      <c r="AA5" s="40"/>
      <c r="AB5" s="41"/>
      <c r="AC5" s="41"/>
      <c r="AD5" s="39"/>
      <c r="AE5" s="39"/>
      <c r="AF5" s="37"/>
      <c r="AG5" s="37"/>
      <c r="AH5" s="37"/>
      <c r="AI5" s="37"/>
    </row>
    <row r="6" spans="1:35" s="3" customFormat="1" ht="25.5" customHeight="1" x14ac:dyDescent="0.2">
      <c r="A6" s="67">
        <v>125.691</v>
      </c>
      <c r="B6" s="68">
        <v>125.691</v>
      </c>
      <c r="C6" s="71" t="s">
        <v>53</v>
      </c>
      <c r="D6" s="5"/>
      <c r="E6" s="34">
        <v>257.60000000000002</v>
      </c>
      <c r="F6" s="34"/>
      <c r="G6" s="34"/>
      <c r="H6" s="34"/>
      <c r="I6" s="34">
        <v>4</v>
      </c>
      <c r="J6" s="34"/>
      <c r="K6" s="34">
        <v>4</v>
      </c>
      <c r="L6" s="34"/>
      <c r="M6" s="34"/>
      <c r="N6" s="34">
        <v>407.6</v>
      </c>
      <c r="O6" s="34">
        <v>4</v>
      </c>
      <c r="P6" s="34">
        <v>407.6</v>
      </c>
      <c r="Q6" s="34"/>
      <c r="R6" s="42"/>
      <c r="S6" s="43"/>
      <c r="T6" s="43"/>
      <c r="U6" s="43"/>
      <c r="V6" s="44"/>
      <c r="W6" s="45"/>
      <c r="X6" s="45"/>
      <c r="Y6" s="45"/>
      <c r="Z6" s="45"/>
      <c r="AA6" s="45"/>
      <c r="AB6" s="45"/>
      <c r="AC6" s="45"/>
      <c r="AD6" s="45"/>
      <c r="AE6" s="45"/>
      <c r="AF6" s="43"/>
      <c r="AG6" s="43"/>
      <c r="AH6" s="43"/>
      <c r="AI6" s="43"/>
    </row>
    <row r="7" spans="1:35" s="3" customFormat="1" ht="25.5" customHeight="1" x14ac:dyDescent="0.2">
      <c r="A7" s="67">
        <v>129.84299999999999</v>
      </c>
      <c r="B7" s="68">
        <v>129.84299999999999</v>
      </c>
      <c r="C7" s="71" t="s">
        <v>54</v>
      </c>
      <c r="D7" s="5"/>
      <c r="E7" s="34"/>
      <c r="F7" s="34"/>
      <c r="G7" s="34"/>
      <c r="H7" s="34"/>
      <c r="I7" s="34">
        <v>4</v>
      </c>
      <c r="J7" s="34"/>
      <c r="K7" s="34">
        <v>4</v>
      </c>
      <c r="L7" s="34">
        <v>382.6</v>
      </c>
      <c r="M7" s="34">
        <v>275</v>
      </c>
      <c r="N7" s="34">
        <v>132.6</v>
      </c>
      <c r="O7" s="34"/>
      <c r="P7" s="34">
        <v>407.6</v>
      </c>
      <c r="Q7" s="34"/>
      <c r="R7" s="42"/>
      <c r="S7" s="43"/>
      <c r="T7" s="43"/>
      <c r="U7" s="43"/>
      <c r="V7" s="44"/>
      <c r="W7" s="45"/>
      <c r="X7" s="45"/>
      <c r="Y7" s="45"/>
      <c r="Z7" s="45"/>
      <c r="AA7" s="45"/>
      <c r="AB7" s="45"/>
      <c r="AC7" s="45"/>
      <c r="AD7" s="45"/>
      <c r="AE7" s="45"/>
      <c r="AF7" s="43"/>
      <c r="AG7" s="43"/>
      <c r="AH7" s="43"/>
      <c r="AI7" s="43"/>
    </row>
    <row r="8" spans="1:35" s="3" customFormat="1" ht="25.5" customHeight="1" x14ac:dyDescent="0.2">
      <c r="A8" s="69"/>
      <c r="B8" s="70"/>
      <c r="C8" s="7"/>
      <c r="D8" s="8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6"/>
      <c r="S8" s="37"/>
      <c r="T8" s="37"/>
      <c r="U8" s="37"/>
      <c r="V8" s="38"/>
      <c r="W8" s="39"/>
      <c r="X8" s="40"/>
      <c r="Y8" s="39"/>
      <c r="Z8" s="39"/>
      <c r="AA8" s="40"/>
      <c r="AB8" s="41"/>
      <c r="AC8" s="41"/>
      <c r="AD8" s="39"/>
      <c r="AE8" s="39"/>
      <c r="AF8" s="37"/>
      <c r="AG8" s="37"/>
      <c r="AH8" s="37"/>
      <c r="AI8" s="37"/>
    </row>
    <row r="9" spans="1:35" s="3" customFormat="1" ht="25.5" customHeight="1" x14ac:dyDescent="0.2">
      <c r="A9" s="67">
        <v>140</v>
      </c>
      <c r="B9" s="68">
        <v>140</v>
      </c>
      <c r="C9" s="4" t="s">
        <v>36</v>
      </c>
      <c r="D9" s="5" t="s">
        <v>37</v>
      </c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42">
        <v>0</v>
      </c>
      <c r="S9" s="43"/>
      <c r="T9" s="43"/>
      <c r="U9" s="43"/>
      <c r="V9" s="44"/>
      <c r="W9" s="45"/>
      <c r="X9" s="45"/>
      <c r="Y9" s="45"/>
      <c r="Z9" s="45"/>
      <c r="AA9" s="45"/>
      <c r="AB9" s="45"/>
      <c r="AC9" s="45"/>
      <c r="AD9" s="45"/>
      <c r="AE9" s="45"/>
      <c r="AF9" s="43"/>
      <c r="AG9" s="43"/>
      <c r="AH9" s="43"/>
      <c r="AI9" s="43"/>
    </row>
    <row r="10" spans="1:35" s="3" customFormat="1" ht="25.5" customHeight="1" x14ac:dyDescent="0.2">
      <c r="A10" s="67">
        <v>140</v>
      </c>
      <c r="B10" s="68">
        <v>140</v>
      </c>
      <c r="C10" s="4" t="s">
        <v>38</v>
      </c>
      <c r="D10" s="5" t="s">
        <v>37</v>
      </c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42">
        <v>0</v>
      </c>
      <c r="S10" s="43"/>
      <c r="T10" s="43"/>
      <c r="U10" s="43"/>
      <c r="V10" s="44"/>
      <c r="W10" s="45"/>
      <c r="X10" s="45"/>
      <c r="Y10" s="45"/>
      <c r="Z10" s="45"/>
      <c r="AA10" s="45"/>
      <c r="AB10" s="45"/>
      <c r="AC10" s="45"/>
      <c r="AD10" s="45"/>
      <c r="AE10" s="45"/>
      <c r="AF10" s="43"/>
      <c r="AG10" s="43"/>
      <c r="AH10" s="43"/>
      <c r="AI10" s="43"/>
    </row>
    <row r="11" spans="1:35" s="3" customFormat="1" ht="25.5" customHeight="1" x14ac:dyDescent="0.2">
      <c r="A11" s="69"/>
      <c r="B11" s="70"/>
      <c r="C11" s="7"/>
      <c r="D11" s="8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6"/>
      <c r="S11" s="37" t="e">
        <f>AI11</f>
        <v>#VALUE!</v>
      </c>
      <c r="T11" s="37">
        <v>100</v>
      </c>
      <c r="U11" s="37" t="e">
        <f t="shared" ref="U11:U17" si="0">AI11+100</f>
        <v>#VALUE!</v>
      </c>
      <c r="V11" s="38"/>
      <c r="W11" s="72" t="s">
        <v>39</v>
      </c>
      <c r="X11" s="73" t="s">
        <v>39</v>
      </c>
      <c r="Y11" s="72" t="s">
        <v>39</v>
      </c>
      <c r="Z11" s="72" t="s">
        <v>39</v>
      </c>
      <c r="AA11" s="73" t="s">
        <v>39</v>
      </c>
      <c r="AB11" s="74" t="s">
        <v>39</v>
      </c>
      <c r="AC11" s="74" t="s">
        <v>39</v>
      </c>
      <c r="AD11" s="72" t="s">
        <v>39</v>
      </c>
      <c r="AE11" s="72" t="s">
        <v>39</v>
      </c>
      <c r="AF11" s="75" t="s">
        <v>39</v>
      </c>
      <c r="AG11" s="75" t="s">
        <v>39</v>
      </c>
      <c r="AH11" s="37">
        <v>100</v>
      </c>
      <c r="AI11" s="37" t="e">
        <f>ROUND((AC11+AD11)*AE11*AG11+AB11*AF11+AH11,0)</f>
        <v>#VALUE!</v>
      </c>
    </row>
    <row r="12" spans="1:35" s="3" customFormat="1" ht="25.5" customHeight="1" x14ac:dyDescent="0.2">
      <c r="A12" s="67">
        <v>124.386</v>
      </c>
      <c r="B12" s="68">
        <v>124.386</v>
      </c>
      <c r="C12" s="71" t="s">
        <v>55</v>
      </c>
      <c r="D12" s="5" t="s">
        <v>40</v>
      </c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42"/>
      <c r="S12" s="43">
        <f t="shared" ref="S12:S17" si="1">AI12</f>
        <v>0</v>
      </c>
      <c r="T12" s="43"/>
      <c r="U12" s="43">
        <f t="shared" si="0"/>
        <v>100</v>
      </c>
      <c r="V12" s="44"/>
      <c r="W12" s="46"/>
      <c r="X12" s="46"/>
      <c r="Y12" s="46"/>
      <c r="Z12" s="46"/>
      <c r="AA12" s="45"/>
      <c r="AB12" s="47"/>
      <c r="AC12" s="47"/>
      <c r="AD12" s="47"/>
      <c r="AE12" s="46"/>
      <c r="AF12" s="43"/>
      <c r="AG12" s="43"/>
      <c r="AH12" s="43"/>
      <c r="AI12" s="43"/>
    </row>
    <row r="13" spans="1:35" s="3" customFormat="1" ht="25.5" customHeight="1" x14ac:dyDescent="0.2">
      <c r="A13" s="67">
        <v>124.47</v>
      </c>
      <c r="B13" s="68">
        <v>124.47</v>
      </c>
      <c r="C13" s="4" t="s">
        <v>41</v>
      </c>
      <c r="D13" s="5" t="s">
        <v>37</v>
      </c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42"/>
      <c r="S13" s="43">
        <f t="shared" si="1"/>
        <v>0</v>
      </c>
      <c r="T13" s="43"/>
      <c r="U13" s="43">
        <f t="shared" si="0"/>
        <v>100</v>
      </c>
      <c r="V13" s="44"/>
      <c r="W13" s="46"/>
      <c r="X13" s="46"/>
      <c r="Y13" s="46"/>
      <c r="Z13" s="46"/>
      <c r="AA13" s="45"/>
      <c r="AB13" s="47"/>
      <c r="AC13" s="47"/>
      <c r="AD13" s="47"/>
      <c r="AE13" s="46"/>
      <c r="AF13" s="43"/>
      <c r="AG13" s="43"/>
      <c r="AH13" s="43"/>
      <c r="AI13" s="43"/>
    </row>
    <row r="14" spans="1:35" s="3" customFormat="1" ht="25.5" customHeight="1" x14ac:dyDescent="0.2">
      <c r="A14" s="67">
        <v>124.709</v>
      </c>
      <c r="B14" s="68">
        <v>124.709</v>
      </c>
      <c r="C14" s="4" t="s">
        <v>42</v>
      </c>
      <c r="D14" s="5" t="s">
        <v>37</v>
      </c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42"/>
      <c r="S14" s="43">
        <f t="shared" si="1"/>
        <v>0</v>
      </c>
      <c r="T14" s="43"/>
      <c r="U14" s="43">
        <f t="shared" si="0"/>
        <v>100</v>
      </c>
      <c r="V14" s="44"/>
      <c r="W14" s="46"/>
      <c r="X14" s="46"/>
      <c r="Y14" s="46"/>
      <c r="Z14" s="46"/>
      <c r="AA14" s="45"/>
      <c r="AB14" s="47"/>
      <c r="AC14" s="47"/>
      <c r="AD14" s="47"/>
      <c r="AE14" s="46"/>
      <c r="AF14" s="43"/>
      <c r="AG14" s="43"/>
      <c r="AH14" s="43"/>
      <c r="AI14" s="43"/>
    </row>
    <row r="15" spans="1:35" s="3" customFormat="1" ht="25.5" customHeight="1" x14ac:dyDescent="0.2">
      <c r="A15" s="67">
        <v>124.806</v>
      </c>
      <c r="B15" s="68">
        <v>124.806</v>
      </c>
      <c r="C15" s="4" t="s">
        <v>43</v>
      </c>
      <c r="D15" s="5" t="s">
        <v>37</v>
      </c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42"/>
      <c r="S15" s="43">
        <f t="shared" si="1"/>
        <v>0</v>
      </c>
      <c r="T15" s="43"/>
      <c r="U15" s="43">
        <f t="shared" si="0"/>
        <v>100</v>
      </c>
      <c r="V15" s="44"/>
      <c r="W15" s="46"/>
      <c r="X15" s="46"/>
      <c r="Y15" s="46"/>
      <c r="Z15" s="46"/>
      <c r="AA15" s="45"/>
      <c r="AB15" s="47"/>
      <c r="AC15" s="47"/>
      <c r="AD15" s="47"/>
      <c r="AE15" s="46"/>
      <c r="AF15" s="43"/>
      <c r="AG15" s="43"/>
      <c r="AH15" s="43"/>
      <c r="AI15" s="43"/>
    </row>
    <row r="16" spans="1:35" s="3" customFormat="1" ht="25.5" customHeight="1" x14ac:dyDescent="0.2">
      <c r="A16" s="67">
        <v>128.53800000000001</v>
      </c>
      <c r="B16" s="68">
        <v>128.53800000000001</v>
      </c>
      <c r="C16" s="4" t="s">
        <v>44</v>
      </c>
      <c r="D16" s="5" t="s">
        <v>40</v>
      </c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42"/>
      <c r="S16" s="43">
        <f t="shared" si="1"/>
        <v>0</v>
      </c>
      <c r="T16" s="43"/>
      <c r="U16" s="43">
        <f t="shared" si="0"/>
        <v>100</v>
      </c>
      <c r="V16" s="44"/>
      <c r="W16" s="46"/>
      <c r="X16" s="46"/>
      <c r="Y16" s="46"/>
      <c r="Z16" s="46"/>
      <c r="AA16" s="45"/>
      <c r="AB16" s="47"/>
      <c r="AC16" s="47"/>
      <c r="AD16" s="47"/>
      <c r="AE16" s="46"/>
      <c r="AF16" s="43"/>
      <c r="AG16" s="43"/>
      <c r="AH16" s="43"/>
      <c r="AI16" s="43"/>
    </row>
    <row r="17" spans="1:35" s="3" customFormat="1" ht="25.5" customHeight="1" x14ac:dyDescent="0.2">
      <c r="A17" s="67">
        <v>124.61799999999999</v>
      </c>
      <c r="B17" s="68">
        <v>124.61799999999999</v>
      </c>
      <c r="C17" s="4" t="s">
        <v>45</v>
      </c>
      <c r="D17" s="5" t="s">
        <v>40</v>
      </c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42"/>
      <c r="S17" s="43">
        <f t="shared" si="1"/>
        <v>0</v>
      </c>
      <c r="T17" s="43"/>
      <c r="U17" s="43">
        <f t="shared" si="0"/>
        <v>100</v>
      </c>
      <c r="V17" s="44"/>
      <c r="W17" s="46"/>
      <c r="X17" s="46"/>
      <c r="Y17" s="46"/>
      <c r="Z17" s="46"/>
      <c r="AA17" s="45"/>
      <c r="AB17" s="47"/>
      <c r="AC17" s="47"/>
      <c r="AD17" s="47"/>
      <c r="AE17" s="46"/>
      <c r="AF17" s="43"/>
      <c r="AG17" s="43"/>
      <c r="AH17" s="43"/>
      <c r="AI17" s="43"/>
    </row>
    <row r="18" spans="1:35" s="3" customFormat="1" ht="25.5" customHeight="1" thickBot="1" x14ac:dyDescent="0.25">
      <c r="A18" s="9"/>
      <c r="B18" s="9"/>
      <c r="C18" s="10"/>
      <c r="D18" s="11"/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48"/>
      <c r="R18" s="49"/>
      <c r="S18" s="50"/>
      <c r="T18" s="50"/>
      <c r="U18" s="50"/>
      <c r="V18" s="38"/>
      <c r="W18" s="40"/>
      <c r="X18" s="40"/>
      <c r="Y18" s="40"/>
      <c r="Z18" s="40"/>
      <c r="AA18" s="40"/>
      <c r="AB18" s="40"/>
      <c r="AC18" s="40"/>
      <c r="AD18" s="40"/>
      <c r="AE18" s="40"/>
      <c r="AF18" s="37"/>
      <c r="AG18" s="37"/>
      <c r="AH18" s="37"/>
      <c r="AI18" s="37"/>
    </row>
    <row r="19" spans="1:35" s="2" customFormat="1" ht="16.5" customHeight="1" thickTop="1" x14ac:dyDescent="0.2">
      <c r="A19" s="21"/>
      <c r="B19" s="25"/>
      <c r="C19" s="65" t="s">
        <v>46</v>
      </c>
      <c r="D19" s="65"/>
      <c r="E19" s="51">
        <f t="shared" ref="E19:Q19" si="2">SUM(E5:E18)</f>
        <v>257.60000000000002</v>
      </c>
      <c r="F19" s="51">
        <f t="shared" si="2"/>
        <v>0</v>
      </c>
      <c r="G19" s="51">
        <f t="shared" si="2"/>
        <v>0</v>
      </c>
      <c r="H19" s="51">
        <f t="shared" si="2"/>
        <v>0</v>
      </c>
      <c r="I19" s="51">
        <f t="shared" si="2"/>
        <v>8</v>
      </c>
      <c r="J19" s="51">
        <f t="shared" si="2"/>
        <v>0</v>
      </c>
      <c r="K19" s="51">
        <f t="shared" si="2"/>
        <v>8</v>
      </c>
      <c r="L19" s="51">
        <f t="shared" si="2"/>
        <v>382.6</v>
      </c>
      <c r="M19" s="51">
        <f t="shared" si="2"/>
        <v>275</v>
      </c>
      <c r="N19" s="51">
        <f t="shared" si="2"/>
        <v>540.20000000000005</v>
      </c>
      <c r="O19" s="51">
        <f t="shared" si="2"/>
        <v>4</v>
      </c>
      <c r="P19" s="51">
        <f t="shared" si="2"/>
        <v>815.2</v>
      </c>
      <c r="Q19" s="51">
        <f t="shared" si="2"/>
        <v>0</v>
      </c>
      <c r="R19" s="51">
        <f>COUNT(R5:R18)</f>
        <v>2</v>
      </c>
      <c r="S19" s="51">
        <f>COUNT(S5:S18)</f>
        <v>6</v>
      </c>
      <c r="T19" s="51">
        <f>COUNT(T5:T18)</f>
        <v>1</v>
      </c>
      <c r="U19" s="51">
        <f>COUNT(U5:U18)</f>
        <v>6</v>
      </c>
      <c r="V19" s="52"/>
      <c r="W19" s="52"/>
      <c r="X19" s="52"/>
      <c r="Y19" s="52"/>
      <c r="Z19" s="52"/>
      <c r="AA19" s="52"/>
      <c r="AB19" s="52"/>
      <c r="AC19" s="52"/>
      <c r="AD19" s="52"/>
      <c r="AE19" s="52"/>
      <c r="AF19" s="52"/>
      <c r="AG19" s="52"/>
      <c r="AH19" s="52"/>
      <c r="AI19" s="52"/>
    </row>
    <row r="20" spans="1:35" s="2" customFormat="1" ht="16.5" customHeight="1" thickBot="1" x14ac:dyDescent="0.25">
      <c r="A20" s="22"/>
      <c r="B20" s="26"/>
      <c r="C20" s="66" t="s">
        <v>47</v>
      </c>
      <c r="D20" s="66"/>
      <c r="E20" s="53">
        <v>5</v>
      </c>
      <c r="F20" s="53">
        <v>4</v>
      </c>
      <c r="G20" s="53">
        <v>10</v>
      </c>
      <c r="H20" s="53">
        <v>20</v>
      </c>
      <c r="I20" s="53">
        <v>250</v>
      </c>
      <c r="J20" s="53">
        <v>1000</v>
      </c>
      <c r="K20" s="53">
        <v>2500</v>
      </c>
      <c r="L20" s="53">
        <v>4</v>
      </c>
      <c r="M20" s="53">
        <v>30</v>
      </c>
      <c r="N20" s="53">
        <v>60</v>
      </c>
      <c r="O20" s="53">
        <v>3000</v>
      </c>
      <c r="P20" s="53">
        <v>500</v>
      </c>
      <c r="Q20" s="53">
        <v>10000</v>
      </c>
      <c r="R20" s="53">
        <f>ROUND(IF(R19=0,0,(SUM(R5:R18)/R19)),0)</f>
        <v>0</v>
      </c>
      <c r="S20" s="53" t="e">
        <f>ROUND(IF(S19=0,0,(SUM(S5:S18)/S19)),0)</f>
        <v>#VALUE!</v>
      </c>
      <c r="T20" s="53">
        <f>ROUND(IF(T19=0,0,(SUM(T5:T18)/T19)),0)</f>
        <v>100</v>
      </c>
      <c r="U20" s="53" t="e">
        <f>ROUND(IF(U19=0,0,(SUM(U5:U18)/U19)),0)</f>
        <v>#VALUE!</v>
      </c>
      <c r="V20" s="52"/>
      <c r="W20" s="52"/>
      <c r="X20" s="52"/>
      <c r="Y20" s="52"/>
      <c r="Z20" s="52"/>
      <c r="AA20" s="52"/>
      <c r="AB20" s="52"/>
      <c r="AC20" s="52"/>
      <c r="AD20" s="52"/>
      <c r="AE20" s="52"/>
      <c r="AF20" s="52"/>
      <c r="AG20" s="52"/>
      <c r="AH20" s="52"/>
      <c r="AI20" s="52"/>
    </row>
    <row r="21" spans="1:35" s="2" customFormat="1" ht="16.5" thickTop="1" x14ac:dyDescent="0.25">
      <c r="A21" s="21"/>
      <c r="B21" s="25"/>
      <c r="C21" s="64" t="s">
        <v>48</v>
      </c>
      <c r="D21" s="64"/>
      <c r="E21" s="54">
        <f t="shared" ref="E21:P21" si="3">ROUND(E19*E20,0)</f>
        <v>1288</v>
      </c>
      <c r="F21" s="54">
        <f t="shared" si="3"/>
        <v>0</v>
      </c>
      <c r="G21" s="54">
        <f t="shared" si="3"/>
        <v>0</v>
      </c>
      <c r="H21" s="54">
        <f t="shared" si="3"/>
        <v>0</v>
      </c>
      <c r="I21" s="54">
        <f t="shared" si="3"/>
        <v>2000</v>
      </c>
      <c r="J21" s="54">
        <f t="shared" si="3"/>
        <v>0</v>
      </c>
      <c r="K21" s="54">
        <f t="shared" si="3"/>
        <v>20000</v>
      </c>
      <c r="L21" s="54">
        <f t="shared" si="3"/>
        <v>1530</v>
      </c>
      <c r="M21" s="54">
        <f t="shared" si="3"/>
        <v>8250</v>
      </c>
      <c r="N21" s="54">
        <f t="shared" si="3"/>
        <v>32412</v>
      </c>
      <c r="O21" s="54">
        <f t="shared" si="3"/>
        <v>12000</v>
      </c>
      <c r="P21" s="54">
        <f t="shared" si="3"/>
        <v>407600</v>
      </c>
      <c r="Q21" s="54">
        <f>ROUND(Q19*Q20,0)</f>
        <v>0</v>
      </c>
      <c r="R21" s="54">
        <f>ROUND(SUM(R5:R18),0)</f>
        <v>0</v>
      </c>
      <c r="S21" s="54" t="e">
        <f>ROUND(SUM(S5:S18),0)</f>
        <v>#VALUE!</v>
      </c>
      <c r="T21" s="54">
        <f>ROUND(SUM(T5:T18),0)</f>
        <v>100</v>
      </c>
      <c r="U21" s="55" t="e">
        <f>ROUND(SUM(U5:U18),0)</f>
        <v>#VALUE!</v>
      </c>
      <c r="V21" s="52"/>
      <c r="W21" s="52"/>
      <c r="X21" s="52"/>
      <c r="Y21" s="52"/>
      <c r="Z21" s="52"/>
      <c r="AA21" s="52"/>
      <c r="AB21" s="52"/>
      <c r="AC21" s="52"/>
      <c r="AD21" s="52"/>
      <c r="AE21" s="52"/>
      <c r="AF21" s="52"/>
      <c r="AG21" s="52"/>
      <c r="AH21" s="52"/>
      <c r="AI21" s="52"/>
    </row>
    <row r="22" spans="1:35" s="2" customFormat="1" ht="17.25" customHeight="1" thickBot="1" x14ac:dyDescent="0.25">
      <c r="A22" s="21"/>
      <c r="B22" s="25"/>
      <c r="C22" s="14"/>
      <c r="D22" s="14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56"/>
      <c r="U22" s="57"/>
      <c r="V22" s="52"/>
      <c r="W22" s="52"/>
      <c r="X22" s="52"/>
      <c r="Y22" s="52"/>
      <c r="Z22" s="52"/>
      <c r="AA22" s="52"/>
      <c r="AB22" s="52"/>
      <c r="AC22" s="52"/>
      <c r="AD22" s="52"/>
      <c r="AE22" s="52"/>
      <c r="AF22" s="52"/>
      <c r="AG22" s="52"/>
      <c r="AH22" s="52"/>
      <c r="AI22" s="52"/>
    </row>
    <row r="23" spans="1:35" s="2" customFormat="1" ht="17.25" customHeight="1" thickBot="1" x14ac:dyDescent="0.25">
      <c r="A23" s="21"/>
      <c r="B23" s="25"/>
      <c r="C23" s="62" t="s">
        <v>49</v>
      </c>
      <c r="D23" s="63"/>
      <c r="E23" s="60" t="e">
        <f>SUM(E21:U21)</f>
        <v>#VALUE!</v>
      </c>
      <c r="F23" s="61"/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56"/>
      <c r="U23" s="57"/>
      <c r="V23" s="52"/>
      <c r="W23" s="52"/>
      <c r="X23" s="52"/>
      <c r="Y23" s="52"/>
      <c r="Z23" s="52"/>
      <c r="AA23" s="52"/>
      <c r="AB23" s="52"/>
      <c r="AC23" s="52"/>
      <c r="AD23" s="52"/>
      <c r="AE23" s="52"/>
      <c r="AF23" s="52"/>
      <c r="AG23" s="52"/>
      <c r="AH23" s="52"/>
      <c r="AI23" s="52"/>
    </row>
    <row r="24" spans="1:35" x14ac:dyDescent="0.2">
      <c r="A24" s="23"/>
      <c r="B24" s="15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7"/>
    </row>
    <row r="26" spans="1:35" s="1" customFormat="1" x14ac:dyDescent="0.2">
      <c r="H26" s="20"/>
    </row>
    <row r="27" spans="1:35" s="1" customFormat="1" x14ac:dyDescent="0.2">
      <c r="H27" s="20"/>
      <c r="K27" s="20"/>
      <c r="L27" s="20"/>
      <c r="M27" s="20"/>
      <c r="N27" s="20"/>
    </row>
  </sheetData>
  <mergeCells count="13">
    <mergeCell ref="G2:G3"/>
    <mergeCell ref="H2:H3"/>
    <mergeCell ref="E23:F23"/>
    <mergeCell ref="B2:B4"/>
    <mergeCell ref="A2:A4"/>
    <mergeCell ref="C2:C4"/>
    <mergeCell ref="D2:D4"/>
    <mergeCell ref="E2:E3"/>
    <mergeCell ref="F2:F3"/>
    <mergeCell ref="C23:D23"/>
    <mergeCell ref="C21:D21"/>
    <mergeCell ref="C19:D19"/>
    <mergeCell ref="C20:D20"/>
  </mergeCells>
  <phoneticPr fontId="2" type="noConversion"/>
  <printOptions horizontalCentered="1"/>
  <pageMargins left="0.5" right="0.5" top="1" bottom="0.5" header="0" footer="0"/>
  <pageSetup scale="37" fitToHeight="2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46bb0b5-0a31-4f22-bf7e-608835888cef" xsi:nil="true"/>
    <lcf76f155ced4ddcb4097134ff3c332f xmlns="b0e670ff-91b6-47fa-98c0-5f3f100921dd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9D7D9E7A7B03F4A8049DAE62D5ABA05" ma:contentTypeVersion="11" ma:contentTypeDescription="Create a new document." ma:contentTypeScope="" ma:versionID="800f64bf0b34de0b17ca1525fe72e9b9">
  <xsd:schema xmlns:xsd="http://www.w3.org/2001/XMLSchema" xmlns:xs="http://www.w3.org/2001/XMLSchema" xmlns:p="http://schemas.microsoft.com/office/2006/metadata/properties" xmlns:ns2="b0e670ff-91b6-47fa-98c0-5f3f100921dd" xmlns:ns3="b46bb0b5-0a31-4f22-bf7e-608835888cef" targetNamespace="http://schemas.microsoft.com/office/2006/metadata/properties" ma:root="true" ma:fieldsID="cfce65dea53e94ef2c5071c723581f26" ns2:_="" ns3:_="">
    <xsd:import namespace="b0e670ff-91b6-47fa-98c0-5f3f100921dd"/>
    <xsd:import namespace="b46bb0b5-0a31-4f22-bf7e-608835888c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e670ff-91b6-47fa-98c0-5f3f100921d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bbe65411-2828-40d8-bdc2-0527504d90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6bb0b5-0a31-4f22-bf7e-608835888ce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b00e274-78f8-4221-bea2-dd591027322e}" ma:internalName="TaxCatchAll" ma:showField="CatchAllData" ma:web="b46bb0b5-0a31-4f22-bf7e-608835888c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EF92EC9-6974-45E3-BCC7-CE8722CB7C05}">
  <ds:schemaRefs>
    <ds:schemaRef ds:uri="http://schemas.microsoft.com/office/2006/metadata/properties"/>
    <ds:schemaRef ds:uri="http://schemas.microsoft.com/office/infopath/2007/PartnerControls"/>
    <ds:schemaRef ds:uri="b46bb0b5-0a31-4f22-bf7e-608835888cef"/>
    <ds:schemaRef ds:uri="b0e670ff-91b6-47fa-98c0-5f3f100921dd"/>
  </ds:schemaRefs>
</ds:datastoreItem>
</file>

<file path=customXml/itemProps2.xml><?xml version="1.0" encoding="utf-8"?>
<ds:datastoreItem xmlns:ds="http://schemas.openxmlformats.org/officeDocument/2006/customXml" ds:itemID="{9BC77A26-E740-4276-BC93-CD856F3A08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0e670ff-91b6-47fa-98c0-5f3f100921dd"/>
    <ds:schemaRef ds:uri="b46bb0b5-0a31-4f22-bf7e-608835888c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AA81102-387F-4F38-9B9E-A7B083DA5AF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SAFETY</vt:lpstr>
      <vt:lpstr>SAFETY!Print_Area</vt:lpstr>
      <vt:lpstr>SAFETY!Print_Titles</vt:lpstr>
    </vt:vector>
  </TitlesOfParts>
  <Manager/>
  <Company>NDDOT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Safety Review Spreadsheet - MiR</dc:title>
  <dc:subject/>
  <dc:creator>Travis Cork</dc:creator>
  <cp:keywords/>
  <dc:description/>
  <cp:lastModifiedBy>Henni, Nadir</cp:lastModifiedBy>
  <cp:revision/>
  <dcterms:created xsi:type="dcterms:W3CDTF">2004-04-21T15:41:20Z</dcterms:created>
  <dcterms:modified xsi:type="dcterms:W3CDTF">2026-08-17T13:43:25Z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0x01010049D7D9E7A7B03F4A8049DAE62D5ABA05</vt:lpwstr>
  </property>
  <property fmtid="{D5CDD505-2E9C-101B-9397-08002B2CF9AE}" pid="3" name="MediaServiceImageTags">
    <vt:lpwstr/>
  </property>
</Properties>
</file>