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gov.sharepoint.com/sites/-Tm-DOT-Website-Accessibility/Shared Documents/DOT ADA Accessibility/Bridge/2 - Remediated/"/>
    </mc:Choice>
  </mc:AlternateContent>
  <xr:revisionPtr revIDLastSave="33" documentId="13_ncr:1_{632A408A-D055-4C9C-852F-D3684D02438A}" xr6:coauthVersionLast="47" xr6:coauthVersionMax="47" xr10:uidLastSave="{ABF66ECB-3883-44E8-8F0F-0F4E8D238B33}"/>
  <bookViews>
    <workbookView xWindow="-120" yWindow="-120" windowWidth="29040" windowHeight="17520" xr2:uid="{CEA72AC7-8BEA-4F10-98C5-2FFA5E430F1D}"/>
  </bookViews>
  <sheets>
    <sheet name="Bridge load rating summary" sheetId="1" r:id="rId1"/>
    <sheet name="Lists" sheetId="2" r:id="rId2"/>
    <sheet name="Revision Lo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L48" i="1" l="1"/>
  <c r="L47" i="1"/>
  <c r="F28" i="1"/>
  <c r="F32" i="1"/>
  <c r="F36" i="1"/>
  <c r="M38" i="1"/>
  <c r="F38" i="1"/>
  <c r="F37" i="1"/>
  <c r="F35" i="1"/>
  <c r="F34" i="1"/>
  <c r="F33" i="1"/>
  <c r="F30" i="1"/>
  <c r="F29" i="1"/>
  <c r="F47" i="1"/>
  <c r="M39" i="1"/>
  <c r="M40" i="1"/>
  <c r="M41" i="1"/>
  <c r="M42" i="1"/>
  <c r="M43" i="1"/>
  <c r="M44" i="1"/>
  <c r="M45" i="1"/>
  <c r="M46" i="1"/>
  <c r="E39" i="1" l="1"/>
  <c r="E40" i="1"/>
  <c r="E41" i="1"/>
  <c r="E42" i="1"/>
  <c r="E43" i="1"/>
  <c r="E44" i="1"/>
  <c r="E45" i="1"/>
  <c r="E46" i="1"/>
  <c r="M32" i="1"/>
  <c r="N32" i="1" s="1"/>
  <c r="E25" i="1" l="1"/>
  <c r="E24" i="1"/>
  <c r="M37" i="1"/>
  <c r="N37" i="1" s="1"/>
  <c r="M36" i="1"/>
  <c r="N36" i="1" s="1"/>
  <c r="F49" i="1" s="1"/>
  <c r="M27" i="1"/>
  <c r="M28" i="1"/>
  <c r="N28" i="1" s="1"/>
  <c r="M29" i="1"/>
  <c r="N29" i="1" s="1"/>
  <c r="M30" i="1"/>
  <c r="N30" i="1" s="1"/>
  <c r="M31" i="1"/>
  <c r="M33" i="1"/>
  <c r="N33" i="1" s="1"/>
  <c r="M34" i="1"/>
  <c r="N34" i="1" s="1"/>
  <c r="M35" i="1"/>
  <c r="N35" i="1" s="1"/>
  <c r="F48" i="1" s="1"/>
  <c r="M26" i="1"/>
  <c r="E38" i="1"/>
  <c r="E37" i="1"/>
  <c r="E36" i="1"/>
  <c r="E31" i="1"/>
  <c r="E32" i="1"/>
  <c r="E33" i="1"/>
  <c r="E34" i="1"/>
  <c r="E35" i="1"/>
  <c r="E30" i="1"/>
  <c r="E29" i="1"/>
  <c r="E28" i="1"/>
</calcChain>
</file>

<file path=xl/sharedStrings.xml><?xml version="1.0" encoding="utf-8"?>
<sst xmlns="http://schemas.openxmlformats.org/spreadsheetml/2006/main" count="174" uniqueCount="152">
  <si>
    <t>EXISTING BRIDGE DATA</t>
  </si>
  <si>
    <t>Bridge ID</t>
  </si>
  <si>
    <t>09-110-40.0</t>
  </si>
  <si>
    <t>Year Built</t>
  </si>
  <si>
    <t>Yr Recon:</t>
  </si>
  <si>
    <t>Bridge Location (NBI Item 009 )</t>
  </si>
  <si>
    <t>2 EAST 7 SOUTH OF ALICE</t>
  </si>
  <si>
    <t>Design Loading</t>
  </si>
  <si>
    <t>HS 20</t>
  </si>
  <si>
    <t>Material Main (Item 043A)</t>
  </si>
  <si>
    <t>7 Timber</t>
  </si>
  <si>
    <t>Length of Bridge</t>
  </si>
  <si>
    <t>ft</t>
  </si>
  <si>
    <t>Design Main (Item 043B)</t>
  </si>
  <si>
    <t>2 Stringer/Girder</t>
  </si>
  <si>
    <t>Number of Spans</t>
  </si>
  <si>
    <t>BRIDGE CONDITION DATA</t>
  </si>
  <si>
    <t>SOFTWARE</t>
  </si>
  <si>
    <t>Superstructure Rating Item 059 (Culvert Rating Item 062)</t>
  </si>
  <si>
    <t>AASHTOWare BrR 7.6.1.3001</t>
  </si>
  <si>
    <t>Condition Factor</t>
  </si>
  <si>
    <t>BRIDGE DEAD LOAD DATA</t>
  </si>
  <si>
    <t>SPECIFICATIONS</t>
  </si>
  <si>
    <t>Depth of Fill (Buried Structures)</t>
  </si>
  <si>
    <t>N/A</t>
  </si>
  <si>
    <t>AASHTO Manual for Bridge Evaluation, 3rd Edition, 2022 Interim</t>
  </si>
  <si>
    <t>Utility/Additional Load</t>
  </si>
  <si>
    <t>None</t>
  </si>
  <si>
    <t>Overlay Type</t>
  </si>
  <si>
    <t>NDDOT Load Rating Manual, V 2.5</t>
  </si>
  <si>
    <t>Overlay Depth</t>
  </si>
  <si>
    <t>in</t>
  </si>
  <si>
    <t>Overlay Depth Measured</t>
  </si>
  <si>
    <t>LIVE LOAD DATA</t>
  </si>
  <si>
    <t>ADTT (one-way)</t>
  </si>
  <si>
    <t>Unknown</t>
  </si>
  <si>
    <t>10% Overweight Route</t>
  </si>
  <si>
    <t>Yes</t>
  </si>
  <si>
    <r>
      <t>Emergency Vehicle Route</t>
    </r>
    <r>
      <rPr>
        <vertAlign val="superscript"/>
        <sz val="8"/>
        <color theme="1"/>
        <rFont val="Arial"/>
        <family val="2"/>
      </rPr>
      <t>1</t>
    </r>
  </si>
  <si>
    <t>No</t>
  </si>
  <si>
    <t>129k Permit Route</t>
  </si>
  <si>
    <t>LRFR RATINGS</t>
  </si>
  <si>
    <t>LFR/ASD/ENGR JUDGEMENT RATINGS</t>
  </si>
  <si>
    <t>Level</t>
  </si>
  <si>
    <t>Vehicle</t>
  </si>
  <si>
    <t>GVW (Tons)</t>
  </si>
  <si>
    <t>Rating Factor</t>
  </si>
  <si>
    <t>Rating Tons</t>
  </si>
  <si>
    <r>
      <t>Posting  Tons</t>
    </r>
    <r>
      <rPr>
        <b/>
        <sz val="9"/>
        <color theme="1"/>
        <rFont val="Calibri"/>
        <family val="2"/>
      </rPr>
      <t>²</t>
    </r>
  </si>
  <si>
    <t>Limit State</t>
  </si>
  <si>
    <t>Mode</t>
  </si>
  <si>
    <r>
      <t>Member</t>
    </r>
    <r>
      <rPr>
        <b/>
        <vertAlign val="superscript"/>
        <sz val="9"/>
        <color theme="1"/>
        <rFont val="Arial"/>
        <family val="2"/>
      </rPr>
      <t>3</t>
    </r>
  </si>
  <si>
    <t>Span</t>
  </si>
  <si>
    <r>
      <t>Posting  Tons</t>
    </r>
    <r>
      <rPr>
        <b/>
        <vertAlign val="superscript"/>
        <sz val="9"/>
        <color theme="1"/>
        <rFont val="Calibri"/>
        <family val="2"/>
      </rPr>
      <t>3</t>
    </r>
  </si>
  <si>
    <t>Member³</t>
  </si>
  <si>
    <t>Design</t>
  </si>
  <si>
    <t>HL-93 (INV)</t>
  </si>
  <si>
    <t>HL-93 (OPR)</t>
  </si>
  <si>
    <t>HS-20 (INV)</t>
  </si>
  <si>
    <t>HS-20 (OPR)</t>
  </si>
  <si>
    <r>
      <t xml:space="preserve">Legal </t>
    </r>
    <r>
      <rPr>
        <vertAlign val="superscript"/>
        <sz val="8"/>
        <color theme="1"/>
        <rFont val="Arial"/>
        <family val="2"/>
      </rPr>
      <t>4</t>
    </r>
  </si>
  <si>
    <t>Type 3</t>
  </si>
  <si>
    <t>Type 3-3</t>
  </si>
  <si>
    <t>Type 3S2</t>
  </si>
  <si>
    <t>NRL</t>
  </si>
  <si>
    <t>SU4</t>
  </si>
  <si>
    <t>SU5</t>
  </si>
  <si>
    <t>SU6</t>
  </si>
  <si>
    <t>SU7</t>
  </si>
  <si>
    <t>EV2</t>
  </si>
  <si>
    <t>EV3</t>
  </si>
  <si>
    <t>ND 1</t>
  </si>
  <si>
    <r>
      <t xml:space="preserve">Permit </t>
    </r>
    <r>
      <rPr>
        <vertAlign val="superscript"/>
        <sz val="8"/>
        <color theme="1"/>
        <rFont val="Arial"/>
        <family val="2"/>
      </rPr>
      <t>4</t>
    </r>
  </si>
  <si>
    <t>129 A</t>
  </si>
  <si>
    <t>129 B</t>
  </si>
  <si>
    <t>129 C</t>
  </si>
  <si>
    <t>129 D</t>
  </si>
  <si>
    <t>129 E</t>
  </si>
  <si>
    <t>129 F</t>
  </si>
  <si>
    <t>129 G</t>
  </si>
  <si>
    <t>129  H</t>
  </si>
  <si>
    <t xml:space="preserve"> Controlling Legal Rating Factor</t>
  </si>
  <si>
    <t xml:space="preserve"> Controlling Posting </t>
  </si>
  <si>
    <t xml:space="preserve"> Emergency Vehicle Posting 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</si>
  <si>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Within 1 mile of the interstate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</si>
  <si>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Safe posting load based determined according to MBE equation 6A.8.3-1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</si>
  <si>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Safe posting tons using LFD method are equal to the Operating Rating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</si>
  <si>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Rated for operating level for LFR/ASD</t>
    </r>
  </si>
  <si>
    <t>Remarks:</t>
  </si>
  <si>
    <t>Load Rating Performed By/Firm:</t>
  </si>
  <si>
    <t>Initials/Date</t>
  </si>
  <si>
    <t>Load Rating Checked By/Firm:</t>
  </si>
  <si>
    <t>NBI Condition</t>
  </si>
  <si>
    <t>Material Main (Item 43A)</t>
  </si>
  <si>
    <t>Design Main (Item 43B)</t>
  </si>
  <si>
    <t>1 Concrete</t>
  </si>
  <si>
    <t>1 Slab</t>
  </si>
  <si>
    <t xml:space="preserve">Concrete </t>
  </si>
  <si>
    <t>2 Concrete Continuous</t>
  </si>
  <si>
    <t>Asphalt</t>
  </si>
  <si>
    <t>3 Steel</t>
  </si>
  <si>
    <t>3 Floor Beam</t>
  </si>
  <si>
    <t>Gravel</t>
  </si>
  <si>
    <t>4 Steel Continuous</t>
  </si>
  <si>
    <t>4 T-Beam</t>
  </si>
  <si>
    <t>5 P/S Concrete</t>
  </si>
  <si>
    <t>5 Adjacent Box beam</t>
  </si>
  <si>
    <t>Yes/No</t>
  </si>
  <si>
    <t>6 P/S Concrete Continuous</t>
  </si>
  <si>
    <t>6 Spread Box Beam</t>
  </si>
  <si>
    <t>10 Truss-Thru</t>
  </si>
  <si>
    <t>8 Masonry</t>
  </si>
  <si>
    <t>12 Arch Thru</t>
  </si>
  <si>
    <t>9 Aluminum Iron</t>
  </si>
  <si>
    <t>13 Suspension</t>
  </si>
  <si>
    <t>19 Culvert</t>
  </si>
  <si>
    <t>21 Segmental Box Girder</t>
  </si>
  <si>
    <t>22 Channel Beam</t>
  </si>
  <si>
    <t>LRFR Limit State</t>
  </si>
  <si>
    <t>LRFR  Mode</t>
  </si>
  <si>
    <t>LFR Mode</t>
  </si>
  <si>
    <t>Strength I</t>
  </si>
  <si>
    <t>Flexure</t>
  </si>
  <si>
    <t>Strength II</t>
  </si>
  <si>
    <t>Shear</t>
  </si>
  <si>
    <t>Service I</t>
  </si>
  <si>
    <t>P/S Steel Tension</t>
  </si>
  <si>
    <t>Service II</t>
  </si>
  <si>
    <t>Steel Yield</t>
  </si>
  <si>
    <t>Service III</t>
  </si>
  <si>
    <t xml:space="preserve">Concrete Crack </t>
  </si>
  <si>
    <t xml:space="preserve">Serviceability Steel </t>
  </si>
  <si>
    <t>Version</t>
  </si>
  <si>
    <t>Revision Date</t>
  </si>
  <si>
    <t>Reason</t>
  </si>
  <si>
    <t>Editor intials</t>
  </si>
  <si>
    <t>v2_0</t>
  </si>
  <si>
    <t>original copy from NDDOT</t>
  </si>
  <si>
    <t>v3_0</t>
  </si>
  <si>
    <t>Addressed incorrect version of BrR and incorrect AASHTO MBE Edition reference</t>
  </si>
  <si>
    <t>MZK</t>
  </si>
  <si>
    <t>v4_0</t>
  </si>
  <si>
    <t>Addressed incorrect EV footnote. When no posting was needed for emergency vehicles, footnote 3 (Identify the girder using the format G1, G2, etc.) was referenced when it should have been footnote 7 (RF≥1.0, No Posting Required)</t>
  </si>
  <si>
    <t>v5_0</t>
  </si>
  <si>
    <t>Addressed a problem with the "Controlling Posting" cells returning footnote 7 (RF≥1.0, No Posting Required) for posting tons values close to or at 0. Also addressed LRFR posting tons returning negative values with low rating factors.</t>
  </si>
  <si>
    <t>v6_0</t>
  </si>
  <si>
    <r>
      <t xml:space="preserve">Corrected the "Controlling Posting" cells to return Posting = 3 and to return "Closure Recommended" for posting tons less than 3. Previously, "Closure Recommended" was returned for posting tons less than </t>
    </r>
    <r>
      <rPr>
        <i/>
        <sz val="11"/>
        <color theme="1"/>
        <rFont val="Calibri"/>
        <family val="2"/>
        <scheme val="minor"/>
      </rPr>
      <t>or equal to</t>
    </r>
    <r>
      <rPr>
        <sz val="11"/>
        <color theme="1"/>
        <rFont val="Calibri"/>
        <family val="2"/>
        <scheme val="minor"/>
      </rPr>
      <t xml:space="preserve"> 3. This revision more accuratly reflects the language in the NDDOT Load Rating Manual pg. 14.</t>
    </r>
  </si>
  <si>
    <t>v7_0</t>
  </si>
  <si>
    <t>Modified NDDOT Specifications from "NDDOT Load Rating Manual, March 2020 with Errata #1 and #2" to "NDDOT Load Rating Manual"</t>
  </si>
  <si>
    <t>v7_1</t>
  </si>
  <si>
    <t xml:space="preserve">Modified Sheet received from HDR, approved for use by HDR and others.  </t>
  </si>
  <si>
    <t>MML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</si>
</sst>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/>
    <xf numFmtId="0" fontId="4" fillId="4" borderId="16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2" fontId="4" fillId="3" borderId="27" xfId="0" applyNumberFormat="1" applyFont="1" applyFill="1" applyBorder="1" applyAlignment="1" applyProtection="1">
      <alignment horizontal="center" vertical="center"/>
      <protection locked="0"/>
    </xf>
    <xf numFmtId="1" fontId="4" fillId="7" borderId="16" xfId="0" applyNumberFormat="1" applyFont="1" applyFill="1" applyBorder="1" applyAlignment="1">
      <alignment horizontal="center" vertical="center"/>
    </xf>
    <xf numFmtId="2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Alignment="1" applyProtection="1">
      <alignment horizontal="center" vertical="center"/>
      <protection locked="0"/>
    </xf>
    <xf numFmtId="2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8" xfId="0" applyBorder="1"/>
    <xf numFmtId="0" fontId="3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8" borderId="34" xfId="0" applyFont="1" applyFill="1" applyBorder="1" applyAlignment="1">
      <alignment vertical="center"/>
    </xf>
    <xf numFmtId="0" fontId="4" fillId="8" borderId="3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0" xfId="0" applyFont="1" applyFill="1" applyAlignment="1">
      <alignment vertical="top"/>
    </xf>
    <xf numFmtId="0" fontId="4" fillId="8" borderId="2" xfId="0" applyFont="1" applyFill="1" applyBorder="1" applyAlignment="1">
      <alignment vertical="center"/>
    </xf>
    <xf numFmtId="0" fontId="0" fillId="0" borderId="16" xfId="0" applyBorder="1"/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top" wrapText="1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9" borderId="39" xfId="0" applyFill="1" applyBorder="1"/>
    <xf numFmtId="14" fontId="0" fillId="9" borderId="16" xfId="0" applyNumberFormat="1" applyFill="1" applyBorder="1" applyAlignment="1">
      <alignment horizontal="center"/>
    </xf>
    <xf numFmtId="0" fontId="0" fillId="9" borderId="16" xfId="0" applyFill="1" applyBorder="1" applyAlignment="1">
      <alignment horizontal="left" wrapText="1"/>
    </xf>
    <xf numFmtId="0" fontId="0" fillId="9" borderId="40" xfId="0" applyFill="1" applyBorder="1" applyAlignment="1">
      <alignment horizontal="center"/>
    </xf>
    <xf numFmtId="0" fontId="9" fillId="10" borderId="37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9" fillId="10" borderId="38" xfId="0" applyFont="1" applyFill="1" applyBorder="1" applyAlignment="1">
      <alignment horizontal="center"/>
    </xf>
    <xf numFmtId="0" fontId="0" fillId="9" borderId="43" xfId="0" applyFill="1" applyBorder="1" applyAlignment="1">
      <alignment vertical="center"/>
    </xf>
    <xf numFmtId="14" fontId="0" fillId="9" borderId="32" xfId="0" applyNumberFormat="1" applyFill="1" applyBorder="1" applyAlignment="1">
      <alignment horizontal="center" vertical="center"/>
    </xf>
    <xf numFmtId="0" fontId="0" fillId="9" borderId="32" xfId="0" applyFill="1" applyBorder="1" applyAlignment="1">
      <alignment wrapText="1"/>
    </xf>
    <xf numFmtId="0" fontId="0" fillId="9" borderId="44" xfId="0" applyFill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vertical="top" wrapText="1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wrapText="1"/>
    </xf>
    <xf numFmtId="0" fontId="0" fillId="0" borderId="41" xfId="0" applyBorder="1" applyAlignment="1">
      <alignment horizontal="left" vertical="center"/>
    </xf>
    <xf numFmtId="14" fontId="0" fillId="0" borderId="16" xfId="0" applyNumberFormat="1" applyBorder="1" applyAlignment="1">
      <alignment horizontal="center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6" borderId="3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6" borderId="16" xfId="0" applyNumberFormat="1" applyFont="1" applyFill="1" applyBorder="1" applyAlignment="1" applyProtection="1">
      <alignment horizontal="center" vertical="center"/>
      <protection locked="0"/>
    </xf>
    <xf numFmtId="49" fontId="6" fillId="6" borderId="32" xfId="0" applyNumberFormat="1" applyFont="1" applyFill="1" applyBorder="1" applyAlignment="1" applyProtection="1">
      <alignment horizontal="center" vertical="center"/>
      <protection locked="0"/>
    </xf>
    <xf numFmtId="49" fontId="4" fillId="2" borderId="25" xfId="0" applyNumberFormat="1" applyFont="1" applyFill="1" applyBorder="1" applyAlignment="1" applyProtection="1">
      <alignment horizontal="center" vertical="center"/>
      <protection locked="0"/>
    </xf>
    <xf numFmtId="14" fontId="4" fillId="8" borderId="5" xfId="0" applyNumberFormat="1" applyFont="1" applyFill="1" applyBorder="1" applyAlignment="1" applyProtection="1">
      <alignment vertical="center"/>
      <protection locked="0"/>
    </xf>
    <xf numFmtId="0" fontId="4" fillId="8" borderId="0" xfId="0" applyFont="1" applyFill="1" applyAlignment="1">
      <alignment vertical="center"/>
    </xf>
    <xf numFmtId="164" fontId="4" fillId="7" borderId="16" xfId="0" applyNumberFormat="1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>
      <alignment horizontal="center" vertical="center"/>
    </xf>
    <xf numFmtId="2" fontId="6" fillId="5" borderId="39" xfId="0" applyNumberFormat="1" applyFont="1" applyFill="1" applyBorder="1" applyAlignment="1" applyProtection="1">
      <alignment horizontal="center" vertical="center"/>
      <protection locked="0"/>
    </xf>
    <xf numFmtId="2" fontId="6" fillId="5" borderId="43" xfId="0" applyNumberFormat="1" applyFont="1" applyFill="1" applyBorder="1" applyAlignment="1" applyProtection="1">
      <alignment horizontal="center" vertical="center"/>
      <protection locked="0"/>
    </xf>
    <xf numFmtId="2" fontId="4" fillId="3" borderId="45" xfId="0" applyNumberFormat="1" applyFont="1" applyFill="1" applyBorder="1" applyAlignment="1" applyProtection="1">
      <alignment horizontal="center" vertical="center"/>
      <protection locked="0"/>
    </xf>
    <xf numFmtId="1" fontId="4" fillId="7" borderId="25" xfId="0" applyNumberFormat="1" applyFont="1" applyFill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164" fontId="4" fillId="0" borderId="28" xfId="0" applyNumberFormat="1" applyFont="1" applyBorder="1" applyAlignment="1">
      <alignment horizontal="center" vertical="center"/>
    </xf>
    <xf numFmtId="1" fontId="4" fillId="7" borderId="28" xfId="0" applyNumberFormat="1" applyFont="1" applyFill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3" borderId="48" xfId="0" applyNumberFormat="1" applyFont="1" applyFill="1" applyBorder="1" applyAlignment="1" applyProtection="1">
      <alignment horizontal="center" vertical="center"/>
      <protection locked="0"/>
    </xf>
    <xf numFmtId="2" fontId="4" fillId="3" borderId="41" xfId="0" applyNumberFormat="1" applyFont="1" applyFill="1" applyBorder="1" applyAlignment="1" applyProtection="1">
      <alignment horizontal="center" vertical="center"/>
      <protection locked="0"/>
    </xf>
    <xf numFmtId="0" fontId="4" fillId="8" borderId="8" xfId="0" applyFont="1" applyFill="1" applyBorder="1" applyAlignment="1">
      <alignment vertical="center"/>
    </xf>
    <xf numFmtId="2" fontId="3" fillId="0" borderId="2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2" fontId="4" fillId="3" borderId="47" xfId="0" applyNumberFormat="1" applyFont="1" applyFill="1" applyBorder="1" applyAlignment="1" applyProtection="1">
      <alignment horizontal="center" vertical="center"/>
      <protection locked="0"/>
    </xf>
    <xf numFmtId="49" fontId="4" fillId="2" borderId="32" xfId="0" applyNumberFormat="1" applyFont="1" applyFill="1" applyBorder="1" applyAlignment="1" applyProtection="1">
      <alignment horizontal="center" vertical="center"/>
      <protection locked="0"/>
    </xf>
    <xf numFmtId="1" fontId="4" fillId="0" borderId="38" xfId="0" applyNumberFormat="1" applyFont="1" applyBorder="1" applyAlignment="1">
      <alignment horizontal="center" vertical="center"/>
    </xf>
    <xf numFmtId="2" fontId="4" fillId="3" borderId="37" xfId="0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>
      <alignment horizontal="center" vertical="center"/>
    </xf>
    <xf numFmtId="1" fontId="4" fillId="7" borderId="12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49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49" fontId="4" fillId="2" borderId="29" xfId="0" applyNumberFormat="1" applyFont="1" applyFill="1" applyBorder="1" applyAlignment="1" applyProtection="1">
      <alignment horizontal="center" vertical="center"/>
      <protection locked="0"/>
    </xf>
    <xf numFmtId="49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vertical="top" wrapText="1"/>
      <protection locked="0"/>
    </xf>
    <xf numFmtId="0" fontId="4" fillId="8" borderId="3" xfId="0" applyFont="1" applyFill="1" applyBorder="1" applyAlignment="1" applyProtection="1">
      <alignment vertical="top" wrapText="1"/>
      <protection locked="0"/>
    </xf>
    <xf numFmtId="0" fontId="4" fillId="8" borderId="0" xfId="0" applyFont="1" applyFill="1" applyAlignment="1" applyProtection="1">
      <alignment vertical="top" wrapText="1"/>
      <protection locked="0"/>
    </xf>
    <xf numFmtId="0" fontId="4" fillId="8" borderId="8" xfId="0" applyFont="1" applyFill="1" applyBorder="1" applyAlignment="1" applyProtection="1">
      <alignment vertical="top" wrapText="1"/>
      <protection locked="0"/>
    </xf>
    <xf numFmtId="0" fontId="4" fillId="8" borderId="5" xfId="0" applyFont="1" applyFill="1" applyBorder="1" applyAlignment="1" applyProtection="1">
      <alignment vertical="top" wrapText="1"/>
      <protection locked="0"/>
    </xf>
    <xf numFmtId="0" fontId="4" fillId="8" borderId="6" xfId="0" applyFont="1" applyFill="1" applyBorder="1" applyAlignment="1" applyProtection="1">
      <alignment vertical="top" wrapText="1"/>
      <protection locked="0"/>
    </xf>
    <xf numFmtId="0" fontId="0" fillId="0" borderId="35" xfId="0" applyBorder="1"/>
    <xf numFmtId="0" fontId="4" fillId="0" borderId="13" xfId="0" applyFont="1" applyBorder="1" applyAlignment="1">
      <alignment horizontal="right"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4" fillId="0" borderId="18" xfId="0" applyNumberFormat="1" applyFont="1" applyBorder="1" applyAlignment="1" applyProtection="1">
      <alignment horizontal="center" vertical="center"/>
      <protection locked="0"/>
    </xf>
    <xf numFmtId="2" fontId="4" fillId="0" borderId="20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top"/>
      <protection locked="0"/>
    </xf>
    <xf numFmtId="0" fontId="4" fillId="8" borderId="2" xfId="0" applyFont="1" applyFill="1" applyBorder="1" applyAlignment="1" applyProtection="1">
      <alignment horizontal="center" vertical="top"/>
      <protection locked="0"/>
    </xf>
    <xf numFmtId="0" fontId="4" fillId="8" borderId="3" xfId="0" applyFont="1" applyFill="1" applyBorder="1" applyAlignment="1" applyProtection="1">
      <alignment horizontal="center" vertical="top"/>
      <protection locked="0"/>
    </xf>
    <xf numFmtId="0" fontId="4" fillId="8" borderId="7" xfId="0" applyFont="1" applyFill="1" applyBorder="1" applyAlignment="1" applyProtection="1">
      <alignment horizontal="center" vertical="top"/>
      <protection locked="0"/>
    </xf>
    <xf numFmtId="0" fontId="4" fillId="8" borderId="0" xfId="0" applyFont="1" applyFill="1" applyAlignment="1" applyProtection="1">
      <alignment horizontal="center" vertical="top"/>
      <protection locked="0"/>
    </xf>
    <xf numFmtId="0" fontId="4" fillId="8" borderId="8" xfId="0" applyFont="1" applyFill="1" applyBorder="1" applyAlignment="1" applyProtection="1">
      <alignment horizontal="center" vertical="top"/>
      <protection locked="0"/>
    </xf>
    <xf numFmtId="0" fontId="4" fillId="8" borderId="4" xfId="0" applyFont="1" applyFill="1" applyBorder="1" applyAlignment="1" applyProtection="1">
      <alignment horizontal="center" vertical="top"/>
      <protection locked="0"/>
    </xf>
    <xf numFmtId="0" fontId="4" fillId="8" borderId="5" xfId="0" applyFont="1" applyFill="1" applyBorder="1" applyAlignment="1" applyProtection="1">
      <alignment horizontal="center" vertical="top"/>
      <protection locked="0"/>
    </xf>
    <xf numFmtId="0" fontId="4" fillId="8" borderId="6" xfId="0" applyFont="1" applyFill="1" applyBorder="1" applyAlignment="1" applyProtection="1">
      <alignment horizontal="center" vertical="top"/>
      <protection locked="0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top"/>
    </xf>
    <xf numFmtId="0" fontId="4" fillId="8" borderId="2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left" vertical="top"/>
    </xf>
    <xf numFmtId="0" fontId="4" fillId="8" borderId="7" xfId="0" applyFont="1" applyFill="1" applyBorder="1" applyAlignment="1">
      <alignment horizontal="left" vertical="top"/>
    </xf>
    <xf numFmtId="0" fontId="4" fillId="8" borderId="0" xfId="0" applyFont="1" applyFill="1" applyAlignment="1">
      <alignment horizontal="left" vertical="top"/>
    </xf>
    <xf numFmtId="0" fontId="4" fillId="8" borderId="8" xfId="0" applyFont="1" applyFill="1" applyBorder="1" applyAlignment="1">
      <alignment horizontal="left" vertical="top"/>
    </xf>
    <xf numFmtId="0" fontId="4" fillId="8" borderId="4" xfId="0" applyFont="1" applyFill="1" applyBorder="1" applyAlignment="1">
      <alignment horizontal="left" vertical="top"/>
    </xf>
    <xf numFmtId="0" fontId="4" fillId="8" borderId="5" xfId="0" applyFont="1" applyFill="1" applyBorder="1" applyAlignment="1">
      <alignment horizontal="left" vertical="top"/>
    </xf>
    <xf numFmtId="0" fontId="4" fillId="8" borderId="6" xfId="0" applyFont="1" applyFill="1" applyBorder="1" applyAlignment="1">
      <alignment horizontal="left" vertical="top"/>
    </xf>
    <xf numFmtId="0" fontId="4" fillId="8" borderId="0" xfId="0" applyFont="1" applyFill="1" applyAlignment="1" applyProtection="1">
      <alignment horizontal="center" vertical="center"/>
      <protection locked="0"/>
    </xf>
    <xf numFmtId="0" fontId="4" fillId="8" borderId="8" xfId="0" applyFont="1" applyFill="1" applyBorder="1" applyAlignment="1" applyProtection="1">
      <alignment horizontal="center" vertical="center"/>
      <protection locked="0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6" fillId="8" borderId="16" xfId="0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2" fontId="4" fillId="8" borderId="14" xfId="0" applyNumberFormat="1" applyFont="1" applyFill="1" applyBorder="1" applyAlignment="1">
      <alignment vertical="center"/>
    </xf>
    <xf numFmtId="2" fontId="4" fillId="8" borderId="31" xfId="0" applyNumberFormat="1" applyFont="1" applyFill="1" applyBorder="1" applyAlignment="1">
      <alignment vertical="center"/>
    </xf>
    <xf numFmtId="2" fontId="4" fillId="8" borderId="15" xfId="0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8" borderId="18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2" xfId="0" applyFont="1" applyFill="1" applyBorder="1" applyAlignment="1" applyProtection="1">
      <alignment horizontal="right" vertical="center"/>
      <protection locked="0"/>
    </xf>
    <xf numFmtId="0" fontId="4" fillId="8" borderId="3" xfId="0" applyFont="1" applyFill="1" applyBorder="1" applyAlignment="1" applyProtection="1">
      <alignment horizontal="right" vertical="center"/>
      <protection locked="0"/>
    </xf>
    <xf numFmtId="14" fontId="4" fillId="8" borderId="5" xfId="0" applyNumberFormat="1" applyFont="1" applyFill="1" applyBorder="1" applyAlignment="1" applyProtection="1">
      <alignment horizontal="right" vertical="center"/>
      <protection locked="0"/>
    </xf>
    <xf numFmtId="14" fontId="4" fillId="8" borderId="6" xfId="0" applyNumberFormat="1" applyFont="1" applyFill="1" applyBorder="1" applyAlignment="1" applyProtection="1">
      <alignment horizontal="right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 applyProtection="1">
      <alignment horizontal="right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5E41BC-EC0A-42DC-809E-D43379BED1E8}" name="Table126" displayName="Table126" ref="D19:D26" totalsRowShown="0">
  <autoFilter ref="D19:D26" xr:uid="{49AA2451-4D0C-47C6-8399-FBC9655BC071}"/>
  <tableColumns count="1">
    <tableColumn id="1" xr3:uid="{CEEA7A15-EA56-48F2-B3A4-37164C17CB5A}" name="LRFR  Mo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BF0EA3B-90BB-4DF0-A13F-2AAC4A2A6803}" name="Table227" displayName="Table227" ref="B19:B25" totalsRowShown="0">
  <autoFilter ref="B19:B25" xr:uid="{E3EADDBF-02BF-456A-8DC4-D98C7CCE28C1}"/>
  <tableColumns count="1">
    <tableColumn id="1" xr3:uid="{8138C8B6-C24C-4FFF-A5E4-7FE578AB291E}" name="LRFR Limit St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49908E8-3370-4052-BD54-A53CDA136C4D}" name="Table328" displayName="Table328" ref="F20:F25" totalsRowShown="0">
  <autoFilter ref="F20:F25" xr:uid="{C086D677-BB35-4D44-B070-E65F4765D1D0}"/>
  <tableColumns count="1">
    <tableColumn id="1" xr3:uid="{1EADD91F-973A-4FB0-92E8-F042D4E595DF}" name="LFR Mod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12C515E-C339-42CB-81E6-9BD54DC361DB}" name="Table429" displayName="Table429" ref="D3:D13" totalsRowShown="0">
  <autoFilter ref="D3:D13" xr:uid="{B8C2B238-E9B2-4000-BD65-67BF19729AB9}"/>
  <tableColumns count="1">
    <tableColumn id="1" xr3:uid="{5C669729-839E-4B80-BFAA-1CF96B0A7CC3}" name="Material Main (Item 43A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B7DAC3-9644-468C-8373-DBA069982597}" name="Table530" displayName="Table530" ref="B3:B11" totalsRowShown="0">
  <autoFilter ref="B3:B11" xr:uid="{84B2C58E-AC0B-4900-B946-10A60E6710CF}"/>
  <tableColumns count="1">
    <tableColumn id="1" xr3:uid="{39C3D145-3079-45EE-B6B1-9E934193C92E}" name="NBI Condi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DDFE635-3CC6-4386-BBC3-C066B80DC806}" name="Table631" displayName="Table631" ref="F3:F16" totalsRowShown="0">
  <autoFilter ref="F3:F16" xr:uid="{1CCFAA52-E757-4985-B456-83C5BB855DC4}"/>
  <tableColumns count="1">
    <tableColumn id="1" xr3:uid="{874583D1-E72B-4D7D-9744-3EDFD04F2A47}" name="Design Main (Item 43B)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EB081B8-EFB5-429A-B725-641EB633233B}" name="Table732" displayName="Table732" ref="H3:H7" totalsRowShown="0">
  <autoFilter ref="H3:H7" xr:uid="{3891AC0D-3754-40AC-91D6-CF2895A3E066}"/>
  <tableColumns count="1">
    <tableColumn id="1" xr3:uid="{7FD3A4FB-988A-425E-B9E0-62D887FBAE45}" name="Overlay Typ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C313954-755E-4D86-82A7-A09E0AAB1B96}" name="Table833" displayName="Table833" ref="H9:H12" totalsRowShown="0">
  <autoFilter ref="H9:H12" xr:uid="{D3C04281-0CA8-4D0D-BF2B-234BE36B0D7A}"/>
  <tableColumns count="1">
    <tableColumn id="1" xr3:uid="{7CF6F185-1E9B-4F76-B786-AE18913EF5D3}" name="Yes/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86AA-230E-4EDE-B751-8F5A7D9A2846}">
  <sheetPr>
    <pageSetUpPr fitToPage="1"/>
  </sheetPr>
  <dimension ref="A1:R88"/>
  <sheetViews>
    <sheetView tabSelected="1" view="pageLayout" zoomScaleNormal="100" workbookViewId="0">
      <selection activeCell="A24" sqref="A24:A27"/>
    </sheetView>
  </sheetViews>
  <sheetFormatPr defaultColWidth="9.140625" defaultRowHeight="15"/>
  <cols>
    <col min="1" max="1" width="8.28515625" customWidth="1"/>
    <col min="2" max="2" width="12.7109375" customWidth="1"/>
    <col min="3" max="8" width="8.28515625" customWidth="1"/>
    <col min="9" max="9" width="2" customWidth="1"/>
    <col min="10" max="18" width="8.28515625" customWidth="1"/>
  </cols>
  <sheetData>
    <row r="1" spans="1:18" ht="10.7" customHeight="1" thickBot="1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3"/>
    </row>
    <row r="2" spans="1:18" ht="10.7" customHeight="1">
      <c r="A2" s="204" t="s">
        <v>1</v>
      </c>
      <c r="B2" s="204"/>
      <c r="C2" s="204"/>
      <c r="D2" s="204"/>
      <c r="E2" s="205" t="s">
        <v>2</v>
      </c>
      <c r="F2" s="205"/>
      <c r="G2" s="205"/>
      <c r="H2" s="205"/>
      <c r="I2" s="15"/>
      <c r="J2" s="206" t="s">
        <v>3</v>
      </c>
      <c r="K2" s="206"/>
      <c r="L2" s="206"/>
      <c r="M2" s="206"/>
      <c r="N2" s="238">
        <v>2011</v>
      </c>
      <c r="O2" s="239"/>
      <c r="P2" s="131" t="s">
        <v>4</v>
      </c>
      <c r="Q2" s="132"/>
      <c r="R2" s="130"/>
    </row>
    <row r="3" spans="1:18" ht="10.7" customHeight="1">
      <c r="A3" s="210" t="s">
        <v>5</v>
      </c>
      <c r="B3" s="210"/>
      <c r="C3" s="210"/>
      <c r="D3" s="210"/>
      <c r="E3" s="211" t="s">
        <v>6</v>
      </c>
      <c r="F3" s="212"/>
      <c r="G3" s="212"/>
      <c r="H3" s="213"/>
      <c r="I3" s="16"/>
      <c r="J3" s="214" t="s">
        <v>7</v>
      </c>
      <c r="K3" s="214"/>
      <c r="L3" s="214"/>
      <c r="M3" s="214"/>
      <c r="N3" s="234" t="s">
        <v>8</v>
      </c>
      <c r="O3" s="235"/>
      <c r="P3" s="133"/>
      <c r="Q3" s="134"/>
      <c r="R3" s="135"/>
    </row>
    <row r="4" spans="1:18" ht="10.7" customHeight="1">
      <c r="A4" s="210" t="s">
        <v>9</v>
      </c>
      <c r="B4" s="210"/>
      <c r="C4" s="210"/>
      <c r="D4" s="210"/>
      <c r="E4" s="211" t="s">
        <v>10</v>
      </c>
      <c r="F4" s="212"/>
      <c r="G4" s="212"/>
      <c r="H4" s="213"/>
      <c r="I4" s="16"/>
      <c r="J4" s="214" t="s">
        <v>11</v>
      </c>
      <c r="K4" s="214"/>
      <c r="L4" s="214"/>
      <c r="M4" s="214"/>
      <c r="N4" s="234">
        <v>58</v>
      </c>
      <c r="O4" s="235"/>
      <c r="P4" s="245" t="s">
        <v>12</v>
      </c>
      <c r="Q4" s="246"/>
      <c r="R4" s="247"/>
    </row>
    <row r="5" spans="1:18" ht="10.7" customHeight="1">
      <c r="A5" s="210" t="s">
        <v>13</v>
      </c>
      <c r="B5" s="210"/>
      <c r="C5" s="210"/>
      <c r="D5" s="210"/>
      <c r="E5" s="211" t="s">
        <v>14</v>
      </c>
      <c r="F5" s="212"/>
      <c r="G5" s="212"/>
      <c r="H5" s="213"/>
      <c r="I5" s="16"/>
      <c r="J5" s="214" t="s">
        <v>15</v>
      </c>
      <c r="K5" s="214"/>
      <c r="L5" s="214"/>
      <c r="M5" s="214"/>
      <c r="N5" s="234">
        <v>2</v>
      </c>
      <c r="O5" s="235"/>
      <c r="P5" s="133"/>
      <c r="Q5" s="134"/>
      <c r="R5" s="135"/>
    </row>
    <row r="6" spans="1:18" ht="5.25" customHeight="1">
      <c r="A6" s="17"/>
      <c r="B6" s="18"/>
      <c r="C6" s="18"/>
      <c r="D6" s="18"/>
      <c r="E6" s="18"/>
      <c r="F6" s="18"/>
      <c r="G6" s="18"/>
      <c r="H6" s="19"/>
      <c r="I6" s="19"/>
      <c r="J6" s="18"/>
      <c r="K6" s="18"/>
      <c r="L6" s="18"/>
      <c r="M6" s="18"/>
      <c r="N6" s="18"/>
      <c r="O6" s="18"/>
      <c r="P6" s="18"/>
      <c r="Q6" s="18"/>
      <c r="R6" s="20"/>
    </row>
    <row r="7" spans="1:18" ht="10.7" customHeight="1" thickBot="1">
      <c r="A7" s="264" t="s">
        <v>16</v>
      </c>
      <c r="B7" s="250"/>
      <c r="C7" s="250"/>
      <c r="D7" s="250"/>
      <c r="E7" s="250"/>
      <c r="F7" s="250"/>
      <c r="G7" s="250"/>
      <c r="H7" s="250"/>
      <c r="I7" s="250"/>
      <c r="J7" s="21" t="s">
        <v>17</v>
      </c>
      <c r="K7" s="22"/>
      <c r="L7" s="22"/>
      <c r="M7" s="22"/>
      <c r="N7" s="22"/>
      <c r="O7" s="22"/>
      <c r="P7" s="22"/>
      <c r="Q7" s="22"/>
      <c r="R7" s="23"/>
    </row>
    <row r="8" spans="1:18" ht="10.7" customHeight="1">
      <c r="A8" s="254" t="s">
        <v>18</v>
      </c>
      <c r="B8" s="255"/>
      <c r="C8" s="255"/>
      <c r="D8" s="255"/>
      <c r="E8" s="255"/>
      <c r="F8" s="255"/>
      <c r="G8" s="256"/>
      <c r="H8" s="14">
        <v>7</v>
      </c>
      <c r="I8" s="19"/>
      <c r="J8" s="197" t="s">
        <v>19</v>
      </c>
      <c r="K8" s="197"/>
      <c r="L8" s="197"/>
      <c r="M8" s="197"/>
      <c r="N8" s="197"/>
      <c r="O8" s="197"/>
      <c r="P8" s="197"/>
      <c r="Q8" s="197"/>
      <c r="R8" s="197"/>
    </row>
    <row r="9" spans="1:18" ht="10.7" customHeight="1">
      <c r="A9" s="245" t="s">
        <v>20</v>
      </c>
      <c r="B9" s="246"/>
      <c r="C9" s="246"/>
      <c r="D9" s="246"/>
      <c r="E9" s="246"/>
      <c r="F9" s="247"/>
      <c r="G9" s="136">
        <f>IF(H8=0, " ",IF(H8&gt;=6, 1, IF(H8&lt;=4, 0.85, 0.95)))</f>
        <v>1</v>
      </c>
      <c r="H9" s="137"/>
      <c r="I9" s="19"/>
      <c r="R9" s="24"/>
    </row>
    <row r="10" spans="1:18" ht="5.85" customHeight="1">
      <c r="A10" s="17"/>
      <c r="B10" s="18"/>
      <c r="C10" s="18"/>
      <c r="D10" s="18"/>
      <c r="E10" s="18"/>
      <c r="F10" s="18"/>
      <c r="G10" s="18"/>
      <c r="H10" s="19"/>
      <c r="I10" s="19"/>
      <c r="R10" s="24"/>
    </row>
    <row r="11" spans="1:18" ht="10.7" customHeight="1" thickBot="1">
      <c r="A11" s="25" t="s">
        <v>21</v>
      </c>
      <c r="B11" s="22"/>
      <c r="C11" s="22"/>
      <c r="D11" s="22"/>
      <c r="E11" s="22"/>
      <c r="F11" s="22"/>
      <c r="G11" s="22"/>
      <c r="H11" s="26"/>
      <c r="I11" s="26"/>
      <c r="J11" s="250" t="s">
        <v>22</v>
      </c>
      <c r="K11" s="250"/>
      <c r="L11" s="250"/>
      <c r="M11" s="250"/>
      <c r="N11" s="250"/>
      <c r="O11" s="250"/>
      <c r="P11" s="250"/>
      <c r="Q11" s="250"/>
      <c r="R11" s="251"/>
    </row>
    <row r="12" spans="1:18" ht="10.7" customHeight="1" thickBot="1">
      <c r="A12" s="198" t="s">
        <v>23</v>
      </c>
      <c r="B12" s="198"/>
      <c r="C12" s="198"/>
      <c r="D12" s="198"/>
      <c r="E12" s="244" t="s">
        <v>24</v>
      </c>
      <c r="F12" s="244"/>
      <c r="G12" s="244"/>
      <c r="H12" s="244"/>
      <c r="I12" s="19"/>
      <c r="J12" s="216" t="s">
        <v>25</v>
      </c>
      <c r="K12" s="216"/>
      <c r="L12" s="216"/>
      <c r="M12" s="216"/>
      <c r="N12" s="216"/>
      <c r="O12" s="216"/>
      <c r="P12" s="216"/>
      <c r="Q12" s="216"/>
      <c r="R12" s="216"/>
    </row>
    <row r="13" spans="1:18" ht="10.7" customHeight="1">
      <c r="A13" s="198" t="s">
        <v>26</v>
      </c>
      <c r="B13" s="198"/>
      <c r="C13" s="198"/>
      <c r="D13" s="198"/>
      <c r="E13" s="244" t="s">
        <v>27</v>
      </c>
      <c r="F13" s="244"/>
      <c r="G13" s="244"/>
      <c r="H13" s="244"/>
      <c r="I13" s="18"/>
      <c r="J13" s="217"/>
      <c r="K13" s="217"/>
      <c r="L13" s="217"/>
      <c r="M13" s="217"/>
      <c r="N13" s="217"/>
      <c r="O13" s="217"/>
      <c r="P13" s="217"/>
      <c r="Q13" s="217"/>
      <c r="R13" s="217"/>
    </row>
    <row r="14" spans="1:18" ht="10.7" customHeight="1">
      <c r="A14" s="190" t="s">
        <v>28</v>
      </c>
      <c r="B14" s="190"/>
      <c r="C14" s="190"/>
      <c r="D14" s="190"/>
      <c r="E14" s="215"/>
      <c r="F14" s="215"/>
      <c r="G14" s="215"/>
      <c r="H14" s="215"/>
      <c r="I14" s="18"/>
      <c r="J14" s="270" t="s">
        <v>29</v>
      </c>
      <c r="K14" s="270"/>
      <c r="L14" s="270"/>
      <c r="M14" s="270"/>
      <c r="N14" s="270"/>
      <c r="O14" s="270"/>
      <c r="P14" s="270"/>
      <c r="Q14" s="270"/>
      <c r="R14" s="270"/>
    </row>
    <row r="15" spans="1:18" ht="10.7" customHeight="1">
      <c r="A15" s="190" t="s">
        <v>30</v>
      </c>
      <c r="B15" s="190"/>
      <c r="C15" s="190"/>
      <c r="D15" s="190"/>
      <c r="E15" s="265"/>
      <c r="F15" s="265"/>
      <c r="G15" s="265"/>
      <c r="H15" s="199" t="s">
        <v>31</v>
      </c>
      <c r="I15" s="18"/>
      <c r="J15" s="270"/>
      <c r="K15" s="270"/>
      <c r="L15" s="270"/>
      <c r="M15" s="270"/>
      <c r="N15" s="270"/>
      <c r="O15" s="270"/>
      <c r="P15" s="270"/>
      <c r="Q15" s="270"/>
      <c r="R15" s="270"/>
    </row>
    <row r="16" spans="1:18" ht="10.7" customHeight="1">
      <c r="A16" s="190" t="s">
        <v>32</v>
      </c>
      <c r="B16" s="190"/>
      <c r="C16" s="190"/>
      <c r="D16" s="190"/>
      <c r="E16" s="200"/>
      <c r="F16" s="200"/>
      <c r="G16" s="200"/>
      <c r="H16" s="200"/>
      <c r="I16" s="18"/>
      <c r="J16" s="207"/>
      <c r="K16" s="208"/>
      <c r="L16" s="208"/>
      <c r="M16" s="208"/>
      <c r="N16" s="208"/>
      <c r="O16" s="208"/>
      <c r="P16" s="208"/>
      <c r="Q16" s="208"/>
      <c r="R16" s="209"/>
    </row>
    <row r="17" spans="1:18" ht="4.5" customHeight="1">
      <c r="A17" s="17"/>
      <c r="B17" s="18"/>
      <c r="C17" s="18"/>
      <c r="D17" s="18"/>
      <c r="E17" s="18"/>
      <c r="F17" s="18"/>
      <c r="G17" s="18"/>
      <c r="H17" s="18"/>
      <c r="I17" s="18"/>
      <c r="R17" s="24"/>
    </row>
    <row r="18" spans="1:18" ht="10.7" customHeight="1" thickBot="1">
      <c r="A18" s="25" t="s">
        <v>33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</row>
    <row r="19" spans="1:18" ht="10.7" customHeight="1">
      <c r="A19" s="167" t="s">
        <v>34</v>
      </c>
      <c r="B19" s="167"/>
      <c r="C19" s="167"/>
      <c r="D19" s="167"/>
      <c r="E19" s="238" t="s">
        <v>35</v>
      </c>
      <c r="F19" s="239"/>
      <c r="I19" s="18"/>
      <c r="J19" s="259" t="s">
        <v>36</v>
      </c>
      <c r="K19" s="259"/>
      <c r="L19" s="259"/>
      <c r="M19" s="259"/>
      <c r="N19" s="238" t="s">
        <v>37</v>
      </c>
      <c r="O19" s="239"/>
      <c r="R19" s="130"/>
    </row>
    <row r="20" spans="1:18" ht="10.7" customHeight="1">
      <c r="A20" s="189" t="s">
        <v>38</v>
      </c>
      <c r="B20" s="189"/>
      <c r="C20" s="189"/>
      <c r="D20" s="189"/>
      <c r="E20" s="234" t="s">
        <v>39</v>
      </c>
      <c r="F20" s="235"/>
      <c r="I20" s="18"/>
      <c r="J20" s="259" t="s">
        <v>40</v>
      </c>
      <c r="K20" s="259"/>
      <c r="L20" s="259"/>
      <c r="M20" s="259"/>
      <c r="N20" s="234" t="s">
        <v>39</v>
      </c>
      <c r="O20" s="235"/>
      <c r="R20" s="24"/>
    </row>
    <row r="21" spans="1:18" ht="5.25" customHeight="1" thickBot="1">
      <c r="A21" s="27"/>
      <c r="B21" s="28"/>
      <c r="C21" s="28"/>
      <c r="D21" s="28"/>
      <c r="E21" s="28"/>
      <c r="F21" s="28"/>
      <c r="G21" s="28"/>
      <c r="H21" s="28"/>
      <c r="I21" s="28"/>
      <c r="J21" s="29"/>
      <c r="K21" s="29"/>
      <c r="L21" s="29"/>
      <c r="M21" s="29"/>
      <c r="N21" s="29"/>
      <c r="O21" s="29"/>
      <c r="P21" s="29"/>
      <c r="Q21" s="29"/>
      <c r="R21" s="30"/>
    </row>
    <row r="22" spans="1:18" ht="10.7" customHeight="1" thickBot="1">
      <c r="A22" s="248" t="s">
        <v>41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71" t="s">
        <v>42</v>
      </c>
      <c r="M22" s="272"/>
      <c r="N22" s="272"/>
      <c r="O22" s="272"/>
      <c r="P22" s="272"/>
      <c r="Q22" s="272"/>
      <c r="R22" s="273"/>
    </row>
    <row r="23" spans="1:18" ht="25.5" customHeight="1">
      <c r="A23" s="179" t="s">
        <v>43</v>
      </c>
      <c r="B23" s="179" t="s">
        <v>44</v>
      </c>
      <c r="C23" s="180" t="s">
        <v>45</v>
      </c>
      <c r="D23" s="180" t="s">
        <v>46</v>
      </c>
      <c r="E23" s="180" t="s">
        <v>47</v>
      </c>
      <c r="F23" s="180" t="s">
        <v>48</v>
      </c>
      <c r="G23" s="180" t="s">
        <v>49</v>
      </c>
      <c r="H23" s="180" t="s">
        <v>50</v>
      </c>
      <c r="I23" s="242" t="s">
        <v>51</v>
      </c>
      <c r="J23" s="243"/>
      <c r="K23" s="181" t="s">
        <v>52</v>
      </c>
      <c r="L23" s="182" t="s">
        <v>46</v>
      </c>
      <c r="M23" s="180" t="s">
        <v>47</v>
      </c>
      <c r="N23" s="278" t="s">
        <v>53</v>
      </c>
      <c r="O23" s="279"/>
      <c r="P23" s="180" t="s">
        <v>50</v>
      </c>
      <c r="Q23" s="180" t="s">
        <v>54</v>
      </c>
      <c r="R23" s="179" t="s">
        <v>52</v>
      </c>
    </row>
    <row r="24" spans="1:18" ht="10.7" customHeight="1">
      <c r="A24" s="252" t="s">
        <v>55</v>
      </c>
      <c r="B24" s="199" t="s">
        <v>56</v>
      </c>
      <c r="C24" s="183">
        <v>36</v>
      </c>
      <c r="D24" s="82"/>
      <c r="E24" s="78" t="str">
        <f>IF(D24="","", MIN(99.9,TRUNC(C24*D24,1)))</f>
        <v/>
      </c>
      <c r="F24" s="2"/>
      <c r="G24" s="200"/>
      <c r="H24" s="200"/>
      <c r="I24" s="234"/>
      <c r="J24" s="235"/>
      <c r="K24" s="69"/>
      <c r="L24" s="31"/>
      <c r="M24" s="2"/>
      <c r="N24" s="274"/>
      <c r="O24" s="275"/>
      <c r="P24" s="2"/>
      <c r="Q24" s="2"/>
      <c r="R24" s="2"/>
    </row>
    <row r="25" spans="1:18" ht="10.7" customHeight="1">
      <c r="A25" s="252"/>
      <c r="B25" s="199" t="s">
        <v>57</v>
      </c>
      <c r="C25" s="183">
        <v>36</v>
      </c>
      <c r="D25" s="82"/>
      <c r="E25" s="78" t="str">
        <f>IF(D25="","", MIN(99.9,TRUNC(C25*D25,1)))</f>
        <v/>
      </c>
      <c r="F25" s="2"/>
      <c r="G25" s="200"/>
      <c r="H25" s="200"/>
      <c r="I25" s="234"/>
      <c r="J25" s="235"/>
      <c r="K25" s="69"/>
      <c r="L25" s="31"/>
      <c r="M25" s="2"/>
      <c r="N25" s="274"/>
      <c r="O25" s="275"/>
      <c r="P25" s="2"/>
      <c r="Q25" s="2"/>
      <c r="R25" s="2"/>
    </row>
    <row r="26" spans="1:18" ht="10.7" customHeight="1">
      <c r="A26" s="252"/>
      <c r="B26" s="199" t="s">
        <v>58</v>
      </c>
      <c r="C26" s="183">
        <v>36</v>
      </c>
      <c r="D26" s="83"/>
      <c r="E26" s="2"/>
      <c r="F26" s="2"/>
      <c r="G26" s="32"/>
      <c r="H26" s="32"/>
      <c r="I26" s="274"/>
      <c r="J26" s="275"/>
      <c r="K26" s="186"/>
      <c r="L26" s="5"/>
      <c r="M26" s="3" t="str">
        <f>IF(L26="","", MIN(99.9,TRUNC(C26*L26,1)))</f>
        <v/>
      </c>
      <c r="N26" s="274"/>
      <c r="O26" s="275"/>
      <c r="P26" s="200"/>
      <c r="Q26" s="200"/>
      <c r="R26" s="72"/>
    </row>
    <row r="27" spans="1:18" ht="10.7" customHeight="1" thickBot="1">
      <c r="A27" s="253"/>
      <c r="B27" s="105" t="s">
        <v>59</v>
      </c>
      <c r="C27" s="92">
        <v>36</v>
      </c>
      <c r="D27" s="116"/>
      <c r="E27" s="117"/>
      <c r="F27" s="117"/>
      <c r="G27" s="118"/>
      <c r="H27" s="118"/>
      <c r="I27" s="276"/>
      <c r="J27" s="277"/>
      <c r="K27" s="187"/>
      <c r="L27" s="107"/>
      <c r="M27" s="91" t="str">
        <f t="shared" ref="M27:M46" si="0">IF(L27="","", MIN(99.9,TRUNC(C27*L27,1)))</f>
        <v/>
      </c>
      <c r="N27" s="276"/>
      <c r="O27" s="277"/>
      <c r="P27" s="106"/>
      <c r="Q27" s="106"/>
      <c r="R27" s="108"/>
    </row>
    <row r="28" spans="1:18" ht="10.7" customHeight="1">
      <c r="A28" s="260" t="s">
        <v>60</v>
      </c>
      <c r="B28" s="196" t="s">
        <v>61</v>
      </c>
      <c r="C28" s="188">
        <v>25</v>
      </c>
      <c r="D28" s="110"/>
      <c r="E28" s="111" t="str">
        <f>IF(D28="","", MIN(99.9,TRUNC(C28*D28,1)))</f>
        <v/>
      </c>
      <c r="F28" s="119" t="str">
        <f>IF(D28="","",IF(D28&gt;=1,"N/A",MAX(TRUNC((C28/0.7)*(D28-0.3),0),0)))</f>
        <v/>
      </c>
      <c r="G28" s="191"/>
      <c r="H28" s="191"/>
      <c r="I28" s="238"/>
      <c r="J28" s="239"/>
      <c r="K28" s="113"/>
      <c r="L28" s="114"/>
      <c r="M28" s="111" t="str">
        <f t="shared" si="0"/>
        <v/>
      </c>
      <c r="N28" s="257" t="str">
        <f>IF(L28="","",IF(L28&gt;=1,"N/A",TRUNC((M28),0)))</f>
        <v/>
      </c>
      <c r="O28" s="258"/>
      <c r="P28" s="191"/>
      <c r="Q28" s="191"/>
      <c r="R28" s="115"/>
    </row>
    <row r="29" spans="1:18" ht="10.7" customHeight="1">
      <c r="A29" s="252"/>
      <c r="B29" s="199" t="s">
        <v>62</v>
      </c>
      <c r="C29" s="183">
        <v>40</v>
      </c>
      <c r="D29" s="82"/>
      <c r="E29" s="3" t="str">
        <f>IF(D29="","", MIN(99.9,TRUNC(C29*D29,1)))</f>
        <v/>
      </c>
      <c r="F29" s="4" t="str">
        <f>IF(D29="","",IF(D29&gt;=1,"N/A",MAX(TRUNC((C29/0.7)*(D29-0.3),0),0)))</f>
        <v/>
      </c>
      <c r="G29" s="200"/>
      <c r="H29" s="200"/>
      <c r="I29" s="234"/>
      <c r="J29" s="235"/>
      <c r="K29" s="69"/>
      <c r="L29" s="5"/>
      <c r="M29" s="3" t="str">
        <f t="shared" si="0"/>
        <v/>
      </c>
      <c r="N29" s="240" t="str">
        <f>IF(L29="","",IF(L29&gt;=1,"N/A",TRUNC((M29),0)))</f>
        <v/>
      </c>
      <c r="O29" s="241"/>
      <c r="P29" s="200"/>
      <c r="Q29" s="200"/>
      <c r="R29" s="72"/>
    </row>
    <row r="30" spans="1:18" ht="10.7" customHeight="1">
      <c r="A30" s="252"/>
      <c r="B30" s="199" t="s">
        <v>63</v>
      </c>
      <c r="C30" s="183">
        <v>36</v>
      </c>
      <c r="D30" s="82"/>
      <c r="E30" s="3" t="str">
        <f>IF(D30="","", MIN(99.9,TRUNC(C30*D30,1)))</f>
        <v/>
      </c>
      <c r="F30" s="4" t="str">
        <f>IF(D30="","",IF(D30&gt;=1,"N/A",MAX(TRUNC((C30/0.7)*(D30-0.3),0),0)))</f>
        <v/>
      </c>
      <c r="G30" s="200"/>
      <c r="H30" s="200"/>
      <c r="I30" s="234"/>
      <c r="J30" s="235"/>
      <c r="K30" s="69"/>
      <c r="L30" s="5"/>
      <c r="M30" s="3" t="str">
        <f t="shared" si="0"/>
        <v/>
      </c>
      <c r="N30" s="240" t="str">
        <f>IF(L30="","",IF(L30&gt;=1,"N/A",TRUNC((M30),0)))</f>
        <v/>
      </c>
      <c r="O30" s="241"/>
      <c r="P30" s="200"/>
      <c r="Q30" s="200"/>
      <c r="R30" s="72"/>
    </row>
    <row r="31" spans="1:18" ht="10.7" customHeight="1">
      <c r="A31" s="252"/>
      <c r="B31" s="199" t="s">
        <v>64</v>
      </c>
      <c r="C31" s="183">
        <v>40</v>
      </c>
      <c r="D31" s="82"/>
      <c r="E31" s="3" t="str">
        <f t="shared" ref="E31:E46" si="1">IF(D31="","", MIN(99.9,TRUNC(C31*D31,1)))</f>
        <v/>
      </c>
      <c r="F31" s="6"/>
      <c r="G31" s="200"/>
      <c r="H31" s="200"/>
      <c r="I31" s="234"/>
      <c r="J31" s="235"/>
      <c r="K31" s="69"/>
      <c r="L31" s="5"/>
      <c r="M31" s="3" t="str">
        <f t="shared" si="0"/>
        <v/>
      </c>
      <c r="N31" s="236"/>
      <c r="O31" s="237"/>
      <c r="P31" s="200"/>
      <c r="Q31" s="200"/>
      <c r="R31" s="72"/>
    </row>
    <row r="32" spans="1:18" ht="10.7" customHeight="1">
      <c r="A32" s="252"/>
      <c r="B32" s="199" t="s">
        <v>65</v>
      </c>
      <c r="C32" s="183">
        <v>27</v>
      </c>
      <c r="D32" s="82"/>
      <c r="E32" s="3" t="str">
        <f t="shared" si="1"/>
        <v/>
      </c>
      <c r="F32" s="4" t="str">
        <f t="shared" ref="F32:F38" si="2">IF(D32="","",IF(D32&gt;=1,"N/A",MAX(TRUNC((C32/0.7)*(D32-0.3),0),0)))</f>
        <v/>
      </c>
      <c r="G32" s="200"/>
      <c r="H32" s="200"/>
      <c r="I32" s="234"/>
      <c r="J32" s="235"/>
      <c r="K32" s="69"/>
      <c r="L32" s="5"/>
      <c r="M32" s="3" t="str">
        <f>IF(L32="","", MIN(99.9,TRUNC(C32*L32,1)))</f>
        <v/>
      </c>
      <c r="N32" s="240" t="str">
        <f t="shared" ref="N32:N37" si="3">IF(L32="","",IF(L32&gt;=1,"N/A",TRUNC((M32),0)))</f>
        <v/>
      </c>
      <c r="O32" s="241"/>
      <c r="P32" s="200"/>
      <c r="Q32" s="200"/>
      <c r="R32" s="72"/>
    </row>
    <row r="33" spans="1:18" ht="10.7" customHeight="1">
      <c r="A33" s="252"/>
      <c r="B33" s="199" t="s">
        <v>66</v>
      </c>
      <c r="C33" s="183">
        <v>31</v>
      </c>
      <c r="D33" s="82"/>
      <c r="E33" s="3" t="str">
        <f t="shared" si="1"/>
        <v/>
      </c>
      <c r="F33" s="4" t="str">
        <f t="shared" si="2"/>
        <v/>
      </c>
      <c r="G33" s="200"/>
      <c r="H33" s="200"/>
      <c r="I33" s="234"/>
      <c r="J33" s="235"/>
      <c r="K33" s="69"/>
      <c r="L33" s="5"/>
      <c r="M33" s="3" t="str">
        <f t="shared" si="0"/>
        <v/>
      </c>
      <c r="N33" s="240" t="str">
        <f t="shared" si="3"/>
        <v/>
      </c>
      <c r="O33" s="241"/>
      <c r="P33" s="200"/>
      <c r="Q33" s="200"/>
      <c r="R33" s="72"/>
    </row>
    <row r="34" spans="1:18" ht="10.7" customHeight="1">
      <c r="A34" s="252"/>
      <c r="B34" s="199" t="s">
        <v>67</v>
      </c>
      <c r="C34" s="79">
        <v>34.75</v>
      </c>
      <c r="D34" s="82"/>
      <c r="E34" s="3" t="str">
        <f t="shared" si="1"/>
        <v/>
      </c>
      <c r="F34" s="4" t="str">
        <f t="shared" si="2"/>
        <v/>
      </c>
      <c r="G34" s="200"/>
      <c r="H34" s="200"/>
      <c r="I34" s="234"/>
      <c r="J34" s="235"/>
      <c r="K34" s="69"/>
      <c r="L34" s="5"/>
      <c r="M34" s="3" t="str">
        <f t="shared" si="0"/>
        <v/>
      </c>
      <c r="N34" s="240" t="str">
        <f t="shared" si="3"/>
        <v/>
      </c>
      <c r="O34" s="241"/>
      <c r="P34" s="200"/>
      <c r="Q34" s="200"/>
      <c r="R34" s="72"/>
    </row>
    <row r="35" spans="1:18" ht="10.7" customHeight="1">
      <c r="A35" s="252"/>
      <c r="B35" s="199" t="s">
        <v>68</v>
      </c>
      <c r="C35" s="79">
        <v>38.75</v>
      </c>
      <c r="D35" s="82"/>
      <c r="E35" s="3" t="str">
        <f t="shared" si="1"/>
        <v/>
      </c>
      <c r="F35" s="4" t="str">
        <f t="shared" si="2"/>
        <v/>
      </c>
      <c r="G35" s="200"/>
      <c r="H35" s="200"/>
      <c r="I35" s="234"/>
      <c r="J35" s="235"/>
      <c r="K35" s="69"/>
      <c r="L35" s="5"/>
      <c r="M35" s="3" t="str">
        <f t="shared" si="0"/>
        <v/>
      </c>
      <c r="N35" s="240" t="str">
        <f t="shared" si="3"/>
        <v/>
      </c>
      <c r="O35" s="241"/>
      <c r="P35" s="200"/>
      <c r="Q35" s="200"/>
      <c r="R35" s="72"/>
    </row>
    <row r="36" spans="1:18" ht="10.7" customHeight="1">
      <c r="A36" s="252"/>
      <c r="B36" s="33" t="s">
        <v>69</v>
      </c>
      <c r="C36" s="80">
        <v>28.75</v>
      </c>
      <c r="D36" s="84"/>
      <c r="E36" s="3" t="str">
        <f t="shared" si="1"/>
        <v/>
      </c>
      <c r="F36" s="4" t="str">
        <f t="shared" si="2"/>
        <v/>
      </c>
      <c r="G36" s="8"/>
      <c r="H36" s="8"/>
      <c r="I36" s="234"/>
      <c r="J36" s="235"/>
      <c r="K36" s="70"/>
      <c r="L36" s="7"/>
      <c r="M36" s="3" t="str">
        <f t="shared" si="0"/>
        <v/>
      </c>
      <c r="N36" s="240" t="str">
        <f t="shared" si="3"/>
        <v/>
      </c>
      <c r="O36" s="241"/>
      <c r="P36" s="8"/>
      <c r="Q36" s="200"/>
      <c r="R36" s="73"/>
    </row>
    <row r="37" spans="1:18" ht="10.7" customHeight="1">
      <c r="A37" s="252"/>
      <c r="B37" s="34" t="s">
        <v>70</v>
      </c>
      <c r="C37" s="81">
        <v>43</v>
      </c>
      <c r="D37" s="85"/>
      <c r="E37" s="3" t="str">
        <f t="shared" si="1"/>
        <v/>
      </c>
      <c r="F37" s="4" t="str">
        <f t="shared" si="2"/>
        <v/>
      </c>
      <c r="G37" s="10"/>
      <c r="H37" s="10"/>
      <c r="I37" s="262"/>
      <c r="J37" s="263"/>
      <c r="K37" s="70"/>
      <c r="L37" s="9"/>
      <c r="M37" s="3" t="str">
        <f t="shared" si="0"/>
        <v/>
      </c>
      <c r="N37" s="240" t="str">
        <f t="shared" si="3"/>
        <v/>
      </c>
      <c r="O37" s="241"/>
      <c r="P37" s="10"/>
      <c r="Q37" s="10"/>
      <c r="R37" s="74"/>
    </row>
    <row r="38" spans="1:18" ht="10.7" customHeight="1" thickBot="1">
      <c r="A38" s="261"/>
      <c r="B38" s="35" t="s">
        <v>71</v>
      </c>
      <c r="C38" s="120">
        <v>52.75</v>
      </c>
      <c r="D38" s="101"/>
      <c r="E38" s="97" t="str">
        <f t="shared" si="1"/>
        <v/>
      </c>
      <c r="F38" s="98" t="str">
        <f t="shared" si="2"/>
        <v/>
      </c>
      <c r="G38" s="121"/>
      <c r="H38" s="121"/>
      <c r="I38" s="282"/>
      <c r="J38" s="283"/>
      <c r="K38" s="122"/>
      <c r="L38" s="100"/>
      <c r="M38" s="97" t="str">
        <f t="shared" si="0"/>
        <v/>
      </c>
      <c r="N38" s="280"/>
      <c r="O38" s="281"/>
      <c r="P38" s="121"/>
      <c r="Q38" s="121"/>
      <c r="R38" s="123"/>
    </row>
    <row r="39" spans="1:18" ht="10.7" customHeight="1">
      <c r="A39" s="260" t="s">
        <v>72</v>
      </c>
      <c r="B39" s="196" t="s">
        <v>73</v>
      </c>
      <c r="C39" s="109">
        <v>64.5</v>
      </c>
      <c r="D39" s="110"/>
      <c r="E39" s="111" t="str">
        <f t="shared" si="1"/>
        <v/>
      </c>
      <c r="F39" s="112"/>
      <c r="G39" s="191"/>
      <c r="H39" s="191"/>
      <c r="I39" s="238"/>
      <c r="J39" s="239"/>
      <c r="K39" s="113"/>
      <c r="L39" s="114"/>
      <c r="M39" s="111" t="str">
        <f t="shared" si="0"/>
        <v/>
      </c>
      <c r="N39" s="284"/>
      <c r="O39" s="285"/>
      <c r="P39" s="191"/>
      <c r="Q39" s="191"/>
      <c r="R39" s="115"/>
    </row>
    <row r="40" spans="1:18" ht="10.7" customHeight="1">
      <c r="A40" s="252"/>
      <c r="B40" s="199" t="s">
        <v>74</v>
      </c>
      <c r="C40" s="88">
        <v>64.5</v>
      </c>
      <c r="D40" s="86"/>
      <c r="E40" s="3" t="str">
        <f t="shared" si="1"/>
        <v/>
      </c>
      <c r="F40" s="87"/>
      <c r="G40" s="12"/>
      <c r="H40" s="12"/>
      <c r="I40" s="93"/>
      <c r="J40" s="94"/>
      <c r="K40" s="71"/>
      <c r="L40" s="11"/>
      <c r="M40" s="3" t="str">
        <f t="shared" si="0"/>
        <v/>
      </c>
      <c r="N40" s="236"/>
      <c r="O40" s="237"/>
      <c r="P40" s="12"/>
      <c r="Q40" s="12"/>
      <c r="R40" s="75"/>
    </row>
    <row r="41" spans="1:18" ht="10.7" customHeight="1">
      <c r="A41" s="252"/>
      <c r="B41" s="199" t="s">
        <v>75</v>
      </c>
      <c r="C41" s="88">
        <v>64.5</v>
      </c>
      <c r="D41" s="86"/>
      <c r="E41" s="3" t="str">
        <f t="shared" si="1"/>
        <v/>
      </c>
      <c r="F41" s="87"/>
      <c r="G41" s="12"/>
      <c r="H41" s="12"/>
      <c r="I41" s="93"/>
      <c r="J41" s="94"/>
      <c r="K41" s="71"/>
      <c r="L41" s="11"/>
      <c r="M41" s="3" t="str">
        <f t="shared" si="0"/>
        <v/>
      </c>
      <c r="N41" s="236"/>
      <c r="O41" s="237"/>
      <c r="P41" s="12"/>
      <c r="Q41" s="12"/>
      <c r="R41" s="75"/>
    </row>
    <row r="42" spans="1:18" ht="10.7" customHeight="1">
      <c r="A42" s="252"/>
      <c r="B42" s="199" t="s">
        <v>76</v>
      </c>
      <c r="C42" s="88">
        <v>64.5</v>
      </c>
      <c r="D42" s="86"/>
      <c r="E42" s="3" t="str">
        <f t="shared" si="1"/>
        <v/>
      </c>
      <c r="F42" s="87"/>
      <c r="G42" s="12"/>
      <c r="H42" s="12"/>
      <c r="I42" s="93"/>
      <c r="J42" s="94"/>
      <c r="K42" s="71"/>
      <c r="L42" s="11"/>
      <c r="M42" s="3" t="str">
        <f t="shared" si="0"/>
        <v/>
      </c>
      <c r="N42" s="236"/>
      <c r="O42" s="237"/>
      <c r="P42" s="12"/>
      <c r="Q42" s="12"/>
      <c r="R42" s="75"/>
    </row>
    <row r="43" spans="1:18" ht="10.7" customHeight="1">
      <c r="A43" s="252"/>
      <c r="B43" s="199" t="s">
        <v>77</v>
      </c>
      <c r="C43" s="88">
        <v>64.5</v>
      </c>
      <c r="D43" s="86"/>
      <c r="E43" s="3" t="str">
        <f t="shared" si="1"/>
        <v/>
      </c>
      <c r="F43" s="87"/>
      <c r="G43" s="12"/>
      <c r="H43" s="12"/>
      <c r="I43" s="93"/>
      <c r="J43" s="94"/>
      <c r="K43" s="71"/>
      <c r="L43" s="11"/>
      <c r="M43" s="3" t="str">
        <f t="shared" si="0"/>
        <v/>
      </c>
      <c r="N43" s="236"/>
      <c r="O43" s="237"/>
      <c r="P43" s="12"/>
      <c r="Q43" s="12"/>
      <c r="R43" s="75"/>
    </row>
    <row r="44" spans="1:18" ht="10.7" customHeight="1">
      <c r="A44" s="252"/>
      <c r="B44" s="199" t="s">
        <v>78</v>
      </c>
      <c r="C44" s="88">
        <v>60</v>
      </c>
      <c r="D44" s="86"/>
      <c r="E44" s="3" t="str">
        <f t="shared" si="1"/>
        <v/>
      </c>
      <c r="F44" s="87"/>
      <c r="G44" s="12"/>
      <c r="H44" s="12"/>
      <c r="I44" s="93"/>
      <c r="J44" s="94"/>
      <c r="K44" s="71"/>
      <c r="L44" s="11"/>
      <c r="M44" s="3" t="str">
        <f t="shared" si="0"/>
        <v/>
      </c>
      <c r="N44" s="236"/>
      <c r="O44" s="237"/>
      <c r="P44" s="12"/>
      <c r="Q44" s="12"/>
      <c r="R44" s="75"/>
    </row>
    <row r="45" spans="1:18" ht="10.7" customHeight="1">
      <c r="A45" s="252"/>
      <c r="B45" s="199" t="s">
        <v>79</v>
      </c>
      <c r="C45" s="89">
        <v>65</v>
      </c>
      <c r="D45" s="82"/>
      <c r="E45" s="3" t="str">
        <f t="shared" si="1"/>
        <v/>
      </c>
      <c r="F45" s="87"/>
      <c r="G45" s="61"/>
      <c r="H45" s="61"/>
      <c r="I45" s="268"/>
      <c r="J45" s="269"/>
      <c r="K45" s="185"/>
      <c r="L45" s="5"/>
      <c r="M45" s="3" t="str">
        <f t="shared" si="0"/>
        <v/>
      </c>
      <c r="N45" s="236"/>
      <c r="O45" s="237"/>
      <c r="P45" s="61"/>
      <c r="Q45" s="61"/>
      <c r="R45" s="61"/>
    </row>
    <row r="46" spans="1:18" ht="10.7" customHeight="1" thickBot="1">
      <c r="A46" s="261"/>
      <c r="B46" s="35" t="s">
        <v>80</v>
      </c>
      <c r="C46" s="90">
        <v>59</v>
      </c>
      <c r="D46" s="101"/>
      <c r="E46" s="97" t="str">
        <f t="shared" si="1"/>
        <v/>
      </c>
      <c r="F46" s="98"/>
      <c r="G46" s="13"/>
      <c r="H46" s="99"/>
      <c r="I46" s="266"/>
      <c r="J46" s="267"/>
      <c r="K46" s="184"/>
      <c r="L46" s="100"/>
      <c r="M46" s="97" t="str">
        <f t="shared" si="0"/>
        <v/>
      </c>
      <c r="N46" s="280"/>
      <c r="O46" s="281"/>
      <c r="P46" s="13"/>
      <c r="Q46" s="13"/>
      <c r="R46" s="13"/>
    </row>
    <row r="47" spans="1:18" ht="12.75" customHeight="1">
      <c r="A47" s="169" t="s">
        <v>81</v>
      </c>
      <c r="B47" s="170"/>
      <c r="C47" s="170"/>
      <c r="D47" s="170"/>
      <c r="E47" s="171"/>
      <c r="F47" s="103">
        <f>MIN(D28:D30,D32:D38,L28:L30,L32:L38)</f>
        <v>0</v>
      </c>
      <c r="G47" s="96"/>
      <c r="H47" s="176" t="s">
        <v>36</v>
      </c>
      <c r="I47" s="177"/>
      <c r="J47" s="177"/>
      <c r="K47" s="178"/>
      <c r="L47" s="138" t="str">
        <f>IF(N19="No","N/A",IF(MIN(D28:D30,D32:D35,L28:L30,L32:L35,D38,L38)&lt;=1,"Restricted",IF(AND(MIN(D28:D30,D32:D35,L28:L30,L32:L35,D38,L38)&gt;=1,MIN(D28:D30,D32:D35,L28:L30,L32:L35)&lt;=1.1),"Restricted","Approved With Permit")))</f>
        <v>Restricted</v>
      </c>
      <c r="M47" s="139"/>
      <c r="N47" s="139"/>
      <c r="O47" s="140"/>
      <c r="P47" s="77"/>
      <c r="Q47" s="36"/>
      <c r="R47" s="37"/>
    </row>
    <row r="48" spans="1:18" ht="10.7" customHeight="1">
      <c r="A48" s="173" t="s">
        <v>82</v>
      </c>
      <c r="B48" s="174"/>
      <c r="C48" s="174"/>
      <c r="D48" s="174"/>
      <c r="E48" s="175"/>
      <c r="F48" s="95" t="str">
        <f>IF(COUNTIF(L28:L30,0)+COUNTIF(L32:L35,0)+COUNTIF(D28:D30,0)+COUNTIF(D32:D35,0),"Closure",IF(IF(ISNUMBER((IF(MIN(D28:D30,D32:D35,L28:L30,L32:L35)&lt;&gt;0,MIN(D28:D30,D32:D35,L28:L30,L32:L35),""))),IF(MIN(D28:D30,D32:D35,L28:L30,L32:L35)&gt;=1,"N/A",MIN(F28:F30,F32:F35,N28:N30,N32:N35)),"N/A")&lt;3,"Closure",IF(ISNUMBER((IF(MIN(D28:D30,D32:D35,L28:L30,L32:L35)&lt;&gt;0,MIN(D28:D30,D32:D35,L28:L30,L32:L35),""))),IF(MIN(D28:D30,D32:D35,L28:L30,L32:L35)&gt;=1,"N/A",MIN(F28:F30,F32:F35,N28:N30,N32:N35)),"N/A")))</f>
        <v>N/A</v>
      </c>
      <c r="G48" s="96"/>
      <c r="H48" s="172" t="s">
        <v>40</v>
      </c>
      <c r="I48" s="172"/>
      <c r="J48" s="172"/>
      <c r="K48" s="172"/>
      <c r="L48" s="164" t="str">
        <f>IF(N20="No","N/A",IF(MIN(D39:D46,L39:L46)&lt;1,"Restricted",IF(MIN(D39:D46,L39:L46)&gt;1,"Approved With Permit")))</f>
        <v>N/A</v>
      </c>
      <c r="M48" s="165"/>
      <c r="N48" s="165"/>
      <c r="O48" s="166"/>
      <c r="P48" s="77"/>
      <c r="Q48" s="77"/>
      <c r="R48" s="102"/>
    </row>
    <row r="49" spans="1:18" ht="10.7" customHeight="1">
      <c r="A49" s="168" t="s">
        <v>83</v>
      </c>
      <c r="B49" s="168"/>
      <c r="C49" s="168"/>
      <c r="D49" s="168"/>
      <c r="E49" s="168"/>
      <c r="F49" s="104" t="str">
        <f>IF(E20="No", "N/A", IF(COUNTIF(L36:L37,0)+COUNTIF(D36:D37,0),"N/A",IF(IF(ISNUMBER((IF(MIN(L36:L37,D36:D37)&lt;&gt;0,MIN(L36:L37,D36:D37),""))),IF(MIN(L36:L37,D36:D37)&gt;=1,"N/A",MIN(F36:F37,N36:N37)),"N/A")&lt;3,"N/A⁹",IF(ISNUMBER((IF(MIN(L36:L37,D36:D37)&lt;&gt;0,MIN(L36:L37,D36:D37),""))),IF(MIN(L36:L37,D36:D37)&gt;=1,"N/A",MIN(F36:F37,N36:N37)),"N/A"))))</f>
        <v>N/A</v>
      </c>
      <c r="G49" s="150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2"/>
    </row>
    <row r="50" spans="1:18" ht="10.7" customHeight="1">
      <c r="A50" s="192" t="s">
        <v>84</v>
      </c>
      <c r="B50" s="193"/>
      <c r="C50" s="193"/>
      <c r="D50" s="193"/>
      <c r="E50" s="193"/>
      <c r="F50" s="193"/>
      <c r="G50" s="193"/>
      <c r="H50" s="193"/>
      <c r="I50" s="193"/>
      <c r="J50" s="124"/>
      <c r="K50" s="124"/>
      <c r="L50" s="124"/>
      <c r="M50" s="124"/>
      <c r="N50" s="124"/>
      <c r="O50" s="124"/>
      <c r="P50" s="124"/>
      <c r="Q50" s="124"/>
      <c r="R50" s="125"/>
    </row>
    <row r="51" spans="1:18" ht="10.7" customHeight="1">
      <c r="A51" s="194" t="s">
        <v>85</v>
      </c>
      <c r="B51" s="195"/>
      <c r="C51" s="195"/>
      <c r="D51" s="195"/>
      <c r="E51" s="195"/>
      <c r="F51" s="195"/>
      <c r="G51" s="195"/>
      <c r="H51" s="195"/>
      <c r="I51" s="39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0.7" customHeight="1">
      <c r="A52" s="194" t="s">
        <v>86</v>
      </c>
      <c r="B52" s="195"/>
      <c r="C52" s="195"/>
      <c r="D52" s="195"/>
      <c r="E52" s="195"/>
      <c r="F52" s="195"/>
      <c r="G52" s="195"/>
      <c r="H52" s="195"/>
      <c r="I52" s="39"/>
      <c r="J52" s="126"/>
      <c r="K52" s="126"/>
      <c r="L52" s="126"/>
      <c r="M52" s="126"/>
      <c r="N52" s="126"/>
      <c r="O52" s="126"/>
      <c r="P52" s="126"/>
      <c r="Q52" s="126"/>
      <c r="R52" s="127"/>
    </row>
    <row r="53" spans="1:18" ht="12.75" customHeight="1">
      <c r="A53" s="194" t="s">
        <v>87</v>
      </c>
      <c r="B53" s="195"/>
      <c r="C53" s="195"/>
      <c r="D53" s="195"/>
      <c r="E53" s="195"/>
      <c r="F53" s="195"/>
      <c r="G53" s="195"/>
      <c r="H53" s="195"/>
      <c r="I53" s="39"/>
      <c r="J53" s="128"/>
      <c r="K53" s="128"/>
      <c r="L53" s="128"/>
      <c r="M53" s="128"/>
      <c r="N53" s="128"/>
      <c r="O53" s="128"/>
      <c r="P53" s="128"/>
      <c r="Q53" s="128"/>
      <c r="R53" s="129"/>
    </row>
    <row r="54" spans="1:18" ht="10.7" customHeight="1">
      <c r="A54" s="153" t="s">
        <v>88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5"/>
      <c r="O54" s="141"/>
      <c r="P54" s="142"/>
      <c r="Q54" s="142"/>
      <c r="R54" s="143"/>
    </row>
    <row r="55" spans="1:18" ht="10.7" customHeight="1">
      <c r="A55" s="156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8"/>
      <c r="O55" s="144"/>
      <c r="P55" s="145"/>
      <c r="Q55" s="145"/>
      <c r="R55" s="146"/>
    </row>
    <row r="56" spans="1:18" ht="10.7" customHeight="1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8"/>
      <c r="O56" s="144"/>
      <c r="P56" s="145"/>
      <c r="Q56" s="145"/>
      <c r="R56" s="146"/>
    </row>
    <row r="57" spans="1:18" ht="10.7" customHeigh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8"/>
      <c r="O57" s="144"/>
      <c r="P57" s="145"/>
      <c r="Q57" s="145"/>
      <c r="R57" s="146"/>
    </row>
    <row r="58" spans="1:18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8"/>
      <c r="O58" s="144"/>
      <c r="P58" s="145"/>
      <c r="Q58" s="145"/>
      <c r="R58" s="146"/>
    </row>
    <row r="59" spans="1:18" ht="10.7" customHeight="1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8"/>
      <c r="O59" s="144"/>
      <c r="P59" s="145"/>
      <c r="Q59" s="145"/>
      <c r="R59" s="146"/>
    </row>
    <row r="60" spans="1:18" ht="10.7" customHeight="1">
      <c r="A60" s="156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8"/>
      <c r="O60" s="144"/>
      <c r="P60" s="145"/>
      <c r="Q60" s="145"/>
      <c r="R60" s="146"/>
    </row>
    <row r="61" spans="1:18" ht="10.7" customHeight="1">
      <c r="A61" s="159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1"/>
      <c r="O61" s="144"/>
      <c r="P61" s="145"/>
      <c r="Q61" s="145"/>
      <c r="R61" s="146"/>
    </row>
    <row r="62" spans="1:18" ht="8.25" customHeight="1">
      <c r="A62" s="218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20"/>
      <c r="O62" s="144"/>
      <c r="P62" s="145"/>
      <c r="Q62" s="145"/>
      <c r="R62" s="146"/>
    </row>
    <row r="63" spans="1:18" ht="10.7" customHeight="1">
      <c r="A63" s="229" t="s">
        <v>89</v>
      </c>
      <c r="B63" s="230"/>
      <c r="C63" s="230"/>
      <c r="D63" s="230"/>
      <c r="F63" s="77"/>
      <c r="G63" s="77"/>
      <c r="H63" s="221"/>
      <c r="I63" s="221"/>
      <c r="J63" s="221"/>
      <c r="K63" s="221"/>
      <c r="L63" s="221"/>
      <c r="M63" s="221"/>
      <c r="N63" s="222"/>
      <c r="O63" s="144"/>
      <c r="P63" s="145"/>
      <c r="Q63" s="145"/>
      <c r="R63" s="146"/>
    </row>
    <row r="64" spans="1:18" ht="10.7" customHeight="1">
      <c r="A64" s="229" t="s">
        <v>90</v>
      </c>
      <c r="B64" s="230"/>
      <c r="C64" s="230"/>
      <c r="D64" s="230"/>
      <c r="E64" s="38"/>
      <c r="F64" s="38"/>
      <c r="G64" s="38"/>
      <c r="H64" s="233"/>
      <c r="I64" s="233"/>
      <c r="J64" s="233"/>
      <c r="K64" s="76"/>
      <c r="L64" s="223"/>
      <c r="M64" s="223"/>
      <c r="N64" s="224"/>
      <c r="O64" s="144"/>
      <c r="P64" s="145"/>
      <c r="Q64" s="145"/>
      <c r="R64" s="146"/>
    </row>
    <row r="65" spans="1:18" ht="10.7" customHeight="1">
      <c r="A65" s="227" t="s">
        <v>91</v>
      </c>
      <c r="B65" s="228"/>
      <c r="C65" s="228"/>
      <c r="D65" s="228"/>
      <c r="E65" s="40"/>
      <c r="F65" s="40"/>
      <c r="G65" s="77"/>
      <c r="H65" s="162"/>
      <c r="I65" s="162"/>
      <c r="J65" s="162"/>
      <c r="K65" s="162"/>
      <c r="L65" s="162"/>
      <c r="M65" s="162"/>
      <c r="N65" s="163"/>
      <c r="O65" s="144"/>
      <c r="P65" s="145"/>
      <c r="Q65" s="145"/>
      <c r="R65" s="146"/>
    </row>
    <row r="66" spans="1:18" ht="10.7" customHeight="1">
      <c r="A66" s="231" t="s">
        <v>90</v>
      </c>
      <c r="B66" s="232"/>
      <c r="C66" s="232"/>
      <c r="D66" s="232"/>
      <c r="E66" s="38"/>
      <c r="F66" s="38"/>
      <c r="G66" s="38"/>
      <c r="H66" s="225"/>
      <c r="I66" s="225"/>
      <c r="J66" s="225"/>
      <c r="K66" s="225"/>
      <c r="L66" s="225"/>
      <c r="M66" s="225"/>
      <c r="N66" s="226"/>
      <c r="O66" s="147"/>
      <c r="P66" s="148"/>
      <c r="Q66" s="148"/>
      <c r="R66" s="149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</sheetData>
  <sheetProtection selectLockedCells="1"/>
  <mergeCells count="92">
    <mergeCell ref="N46:O46"/>
    <mergeCell ref="N29:O29"/>
    <mergeCell ref="I38:J38"/>
    <mergeCell ref="I34:J34"/>
    <mergeCell ref="N38:O38"/>
    <mergeCell ref="N39:O39"/>
    <mergeCell ref="N40:O40"/>
    <mergeCell ref="N41:O41"/>
    <mergeCell ref="N42:O42"/>
    <mergeCell ref="N43:O43"/>
    <mergeCell ref="N30:O30"/>
    <mergeCell ref="N31:O31"/>
    <mergeCell ref="N32:O32"/>
    <mergeCell ref="N33:O33"/>
    <mergeCell ref="N34:O34"/>
    <mergeCell ref="N36:O36"/>
    <mergeCell ref="A39:A46"/>
    <mergeCell ref="I46:J46"/>
    <mergeCell ref="I45:J45"/>
    <mergeCell ref="I39:J39"/>
    <mergeCell ref="J14:R15"/>
    <mergeCell ref="L22:R22"/>
    <mergeCell ref="I24:J24"/>
    <mergeCell ref="I25:J25"/>
    <mergeCell ref="I26:J26"/>
    <mergeCell ref="I27:J27"/>
    <mergeCell ref="N23:O23"/>
    <mergeCell ref="N24:O24"/>
    <mergeCell ref="N27:O27"/>
    <mergeCell ref="N26:O26"/>
    <mergeCell ref="N25:O25"/>
    <mergeCell ref="I30:J30"/>
    <mergeCell ref="P4:R4"/>
    <mergeCell ref="I29:J29"/>
    <mergeCell ref="A8:G8"/>
    <mergeCell ref="N28:O28"/>
    <mergeCell ref="E19:F19"/>
    <mergeCell ref="J19:M19"/>
    <mergeCell ref="J20:M20"/>
    <mergeCell ref="A28:A38"/>
    <mergeCell ref="I37:J37"/>
    <mergeCell ref="N37:O37"/>
    <mergeCell ref="E5:H5"/>
    <mergeCell ref="J5:M5"/>
    <mergeCell ref="A7:I7"/>
    <mergeCell ref="I35:J35"/>
    <mergeCell ref="E12:H12"/>
    <mergeCell ref="E15:G15"/>
    <mergeCell ref="E20:F20"/>
    <mergeCell ref="I32:J32"/>
    <mergeCell ref="I28:J28"/>
    <mergeCell ref="A22:K22"/>
    <mergeCell ref="J11:R11"/>
    <mergeCell ref="I31:J31"/>
    <mergeCell ref="A24:A27"/>
    <mergeCell ref="I33:J33"/>
    <mergeCell ref="I36:J36"/>
    <mergeCell ref="N44:O44"/>
    <mergeCell ref="N45:O45"/>
    <mergeCell ref="N2:O2"/>
    <mergeCell ref="N4:O4"/>
    <mergeCell ref="N19:O19"/>
    <mergeCell ref="N20:O20"/>
    <mergeCell ref="N5:O5"/>
    <mergeCell ref="N3:O3"/>
    <mergeCell ref="N35:O35"/>
    <mergeCell ref="I23:J23"/>
    <mergeCell ref="A62:N62"/>
    <mergeCell ref="H63:N63"/>
    <mergeCell ref="L64:N64"/>
    <mergeCell ref="H66:N66"/>
    <mergeCell ref="A65:D65"/>
    <mergeCell ref="A64:D64"/>
    <mergeCell ref="A66:D66"/>
    <mergeCell ref="A63:D63"/>
    <mergeCell ref="H64:J64"/>
    <mergeCell ref="A1:R1"/>
    <mergeCell ref="A2:D2"/>
    <mergeCell ref="E2:H2"/>
    <mergeCell ref="J2:M2"/>
    <mergeCell ref="J16:R16"/>
    <mergeCell ref="A3:D3"/>
    <mergeCell ref="E3:H3"/>
    <mergeCell ref="J3:M3"/>
    <mergeCell ref="A4:D4"/>
    <mergeCell ref="E4:H4"/>
    <mergeCell ref="J4:M4"/>
    <mergeCell ref="E14:H14"/>
    <mergeCell ref="J12:R13"/>
    <mergeCell ref="A5:D5"/>
    <mergeCell ref="E13:H13"/>
    <mergeCell ref="A9:F9"/>
  </mergeCells>
  <pageMargins left="0.25" right="0.25" top="0.75" bottom="0.75" header="0.3" footer="0.3"/>
  <pageSetup scale="68" orientation="portrait" r:id="rId1"/>
  <headerFooter>
    <oddHeader>&amp;C&amp;"Arial,Bold"&amp;10NORTH DAKOTA DEPARTMENT OF TRANSPORTATION 
BRIDGE LOAD RATING SUMMARY</oddHeader>
    <oddFooter xml:space="preserve">&amp;L&amp;G&amp;R&amp;9Form Date: 9/21/2024  &amp;11  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4ED28E74-DD1A-4BC1-B711-4FE1B6525B0E}">
          <x14:formula1>
            <xm:f>Lists!$D$4:$D$13</xm:f>
          </x14:formula1>
          <xm:sqref>E4:H4</xm:sqref>
        </x14:dataValidation>
        <x14:dataValidation type="list" allowBlank="1" showInputMessage="1" showErrorMessage="1" xr:uid="{0C99AFFC-D318-4580-A221-7EF987937D45}">
          <x14:formula1>
            <xm:f>Lists!$F$4:$F$16</xm:f>
          </x14:formula1>
          <xm:sqref>E5:H5</xm:sqref>
        </x14:dataValidation>
        <x14:dataValidation type="list" allowBlank="1" showInputMessage="1" showErrorMessage="1" xr:uid="{603BA461-B3F8-4F07-B00B-DDA9F22F4EE4}">
          <x14:formula1>
            <xm:f>Lists!$H$4:$H$7</xm:f>
          </x14:formula1>
          <xm:sqref>E14:H14</xm:sqref>
        </x14:dataValidation>
        <x14:dataValidation type="list" allowBlank="1" showInputMessage="1" showErrorMessage="1" xr:uid="{77889088-6ED3-4764-85D7-EE4D402615AB}">
          <x14:formula1>
            <xm:f>Lists!$H$10:$H$12</xm:f>
          </x14:formula1>
          <xm:sqref>E16:H16 E20 N19:N20</xm:sqref>
        </x14:dataValidation>
        <x14:dataValidation type="list" allowBlank="1" showInputMessage="1" showErrorMessage="1" xr:uid="{1AC4F336-0637-4DEC-8789-8CB5D5C6FA4D}">
          <x14:formula1>
            <xm:f>Lists!$B$4:$B$11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BB8E-FFFA-4A69-A0F6-D0F04646A49A}">
  <dimension ref="B3:H26"/>
  <sheetViews>
    <sheetView workbookViewId="0">
      <selection activeCell="I32" sqref="I32"/>
    </sheetView>
  </sheetViews>
  <sheetFormatPr defaultRowHeight="15"/>
  <cols>
    <col min="2" max="2" width="23.5703125" customWidth="1"/>
    <col min="4" max="4" width="25.42578125" customWidth="1"/>
    <col min="6" max="6" width="24" customWidth="1"/>
    <col min="8" max="8" width="32.85546875" bestFit="1" customWidth="1"/>
  </cols>
  <sheetData>
    <row r="3" spans="2:8">
      <c r="B3" t="s">
        <v>92</v>
      </c>
      <c r="D3" t="s">
        <v>93</v>
      </c>
      <c r="F3" t="s">
        <v>94</v>
      </c>
      <c r="H3" t="s">
        <v>28</v>
      </c>
    </row>
    <row r="5" spans="2:8">
      <c r="B5">
        <v>3</v>
      </c>
      <c r="D5" t="s">
        <v>95</v>
      </c>
      <c r="F5" t="s">
        <v>96</v>
      </c>
      <c r="H5" t="s">
        <v>97</v>
      </c>
    </row>
    <row r="6" spans="2:8">
      <c r="B6">
        <v>4</v>
      </c>
      <c r="D6" t="s">
        <v>98</v>
      </c>
      <c r="F6" t="s">
        <v>14</v>
      </c>
      <c r="H6" t="s">
        <v>99</v>
      </c>
    </row>
    <row r="7" spans="2:8">
      <c r="B7">
        <v>5</v>
      </c>
      <c r="D7" t="s">
        <v>100</v>
      </c>
      <c r="F7" t="s">
        <v>101</v>
      </c>
      <c r="H7" t="s">
        <v>102</v>
      </c>
    </row>
    <row r="8" spans="2:8">
      <c r="B8">
        <v>6</v>
      </c>
      <c r="D8" t="s">
        <v>103</v>
      </c>
      <c r="F8" t="s">
        <v>104</v>
      </c>
    </row>
    <row r="9" spans="2:8">
      <c r="B9">
        <v>7</v>
      </c>
      <c r="D9" t="s">
        <v>105</v>
      </c>
      <c r="F9" t="s">
        <v>106</v>
      </c>
      <c r="H9" t="s">
        <v>107</v>
      </c>
    </row>
    <row r="10" spans="2:8">
      <c r="B10">
        <v>8</v>
      </c>
      <c r="D10" t="s">
        <v>108</v>
      </c>
      <c r="F10" t="s">
        <v>109</v>
      </c>
    </row>
    <row r="11" spans="2:8">
      <c r="B11">
        <v>9</v>
      </c>
      <c r="D11" t="s">
        <v>10</v>
      </c>
      <c r="F11" t="s">
        <v>110</v>
      </c>
      <c r="H11" t="s">
        <v>37</v>
      </c>
    </row>
    <row r="12" spans="2:8">
      <c r="D12" t="s">
        <v>111</v>
      </c>
      <c r="F12" t="s">
        <v>112</v>
      </c>
      <c r="H12" t="s">
        <v>39</v>
      </c>
    </row>
    <row r="13" spans="2:8">
      <c r="D13" t="s">
        <v>113</v>
      </c>
      <c r="F13" t="s">
        <v>114</v>
      </c>
    </row>
    <row r="14" spans="2:8">
      <c r="F14" t="s">
        <v>115</v>
      </c>
    </row>
    <row r="15" spans="2:8">
      <c r="F15" t="s">
        <v>116</v>
      </c>
    </row>
    <row r="16" spans="2:8">
      <c r="F16" t="s">
        <v>117</v>
      </c>
    </row>
    <row r="19" spans="2:6">
      <c r="B19" t="s">
        <v>118</v>
      </c>
      <c r="D19" t="s">
        <v>119</v>
      </c>
    </row>
    <row r="20" spans="2:6">
      <c r="F20" t="s">
        <v>120</v>
      </c>
    </row>
    <row r="21" spans="2:6">
      <c r="B21" t="s">
        <v>121</v>
      </c>
      <c r="D21" t="s">
        <v>122</v>
      </c>
    </row>
    <row r="22" spans="2:6">
      <c r="B22" t="s">
        <v>123</v>
      </c>
      <c r="D22" t="s">
        <v>124</v>
      </c>
      <c r="F22" t="s">
        <v>122</v>
      </c>
    </row>
    <row r="23" spans="2:6">
      <c r="B23" t="s">
        <v>125</v>
      </c>
      <c r="D23" t="s">
        <v>126</v>
      </c>
      <c r="F23" t="s">
        <v>124</v>
      </c>
    </row>
    <row r="24" spans="2:6">
      <c r="B24" t="s">
        <v>127</v>
      </c>
      <c r="D24" t="s">
        <v>128</v>
      </c>
      <c r="F24" t="s">
        <v>126</v>
      </c>
    </row>
    <row r="25" spans="2:6">
      <c r="B25" t="s">
        <v>129</v>
      </c>
      <c r="D25" t="s">
        <v>130</v>
      </c>
      <c r="F25" t="s">
        <v>131</v>
      </c>
    </row>
    <row r="26" spans="2:6">
      <c r="D26" t="s">
        <v>131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6C73-339C-4693-98EC-A123A84BD793}">
  <dimension ref="B1:E9"/>
  <sheetViews>
    <sheetView workbookViewId="0">
      <selection activeCell="J21" sqref="J21"/>
    </sheetView>
  </sheetViews>
  <sheetFormatPr defaultRowHeight="15"/>
  <cols>
    <col min="1" max="1" width="4.28515625" customWidth="1"/>
    <col min="2" max="2" width="8.28515625" bestFit="1" customWidth="1"/>
    <col min="3" max="3" width="14.42578125" bestFit="1" customWidth="1"/>
    <col min="4" max="4" width="81.7109375" customWidth="1"/>
    <col min="5" max="5" width="13.5703125" bestFit="1" customWidth="1"/>
  </cols>
  <sheetData>
    <row r="1" spans="2:5" ht="15.75" thickBot="1"/>
    <row r="2" spans="2:5" ht="15.75">
      <c r="B2" s="52" t="s">
        <v>132</v>
      </c>
      <c r="C2" s="53" t="s">
        <v>133</v>
      </c>
      <c r="D2" s="53" t="s">
        <v>134</v>
      </c>
      <c r="E2" s="54" t="s">
        <v>135</v>
      </c>
    </row>
    <row r="3" spans="2:5">
      <c r="B3" s="44" t="s">
        <v>136</v>
      </c>
      <c r="C3" s="68">
        <v>43997</v>
      </c>
      <c r="D3" s="41" t="s">
        <v>137</v>
      </c>
      <c r="E3" s="45" t="s">
        <v>24</v>
      </c>
    </row>
    <row r="4" spans="2:5" ht="15" customHeight="1">
      <c r="B4" s="48" t="s">
        <v>138</v>
      </c>
      <c r="C4" s="49">
        <v>44083</v>
      </c>
      <c r="D4" s="50" t="s">
        <v>139</v>
      </c>
      <c r="E4" s="51" t="s">
        <v>140</v>
      </c>
    </row>
    <row r="5" spans="2:5" ht="45">
      <c r="B5" s="46" t="s">
        <v>141</v>
      </c>
      <c r="C5" s="42">
        <v>44152</v>
      </c>
      <c r="D5" s="43" t="s">
        <v>142</v>
      </c>
      <c r="E5" s="47" t="s">
        <v>140</v>
      </c>
    </row>
    <row r="6" spans="2:5" ht="45">
      <c r="B6" s="55" t="s">
        <v>143</v>
      </c>
      <c r="C6" s="56">
        <v>44209</v>
      </c>
      <c r="D6" s="57" t="s">
        <v>144</v>
      </c>
      <c r="E6" s="58" t="s">
        <v>140</v>
      </c>
    </row>
    <row r="7" spans="2:5" ht="60">
      <c r="B7" s="62" t="s">
        <v>145</v>
      </c>
      <c r="C7" s="63">
        <v>44258</v>
      </c>
      <c r="D7" s="64" t="s">
        <v>146</v>
      </c>
      <c r="E7" s="65" t="s">
        <v>140</v>
      </c>
    </row>
    <row r="8" spans="2:5" ht="30.75" thickBot="1">
      <c r="B8" s="67" t="s">
        <v>147</v>
      </c>
      <c r="C8" s="59">
        <v>44326</v>
      </c>
      <c r="D8" s="66" t="s">
        <v>148</v>
      </c>
      <c r="E8" s="60" t="s">
        <v>140</v>
      </c>
    </row>
    <row r="9" spans="2:5" ht="15.75" thickBot="1">
      <c r="B9" s="67" t="s">
        <v>149</v>
      </c>
      <c r="C9" s="59">
        <v>44335</v>
      </c>
      <c r="D9" s="66" t="s">
        <v>150</v>
      </c>
      <c r="E9" s="60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bb0b5-0a31-4f22-bf7e-608835888cef" xsi:nil="true"/>
    <lcf76f155ced4ddcb4097134ff3c332f xmlns="b0e670ff-91b6-47fa-98c0-5f3f100921d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7D9E7A7B03F4A8049DAE62D5ABA05" ma:contentTypeVersion="11" ma:contentTypeDescription="Create a new document." ma:contentTypeScope="" ma:versionID="800f64bf0b34de0b17ca1525fe72e9b9">
  <xsd:schema xmlns:xsd="http://www.w3.org/2001/XMLSchema" xmlns:xs="http://www.w3.org/2001/XMLSchema" xmlns:p="http://schemas.microsoft.com/office/2006/metadata/properties" xmlns:ns2="b0e670ff-91b6-47fa-98c0-5f3f100921dd" xmlns:ns3="b46bb0b5-0a31-4f22-bf7e-608835888cef" targetNamespace="http://schemas.microsoft.com/office/2006/metadata/properties" ma:root="true" ma:fieldsID="cfce65dea53e94ef2c5071c723581f26" ns2:_="" ns3:_="">
    <xsd:import namespace="b0e670ff-91b6-47fa-98c0-5f3f100921dd"/>
    <xsd:import namespace="b46bb0b5-0a31-4f22-bf7e-60883588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70ff-91b6-47fa-98c0-5f3f100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bb0b5-0a31-4f22-bf7e-608835888c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00e274-78f8-4221-bea2-dd591027322e}" ma:internalName="TaxCatchAll" ma:showField="CatchAllData" ma:web="b46bb0b5-0a31-4f22-bf7e-60883588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9C21C-5794-49E2-A51E-61A36BCE56A3}"/>
</file>

<file path=customXml/itemProps2.xml><?xml version="1.0" encoding="utf-8"?>
<ds:datastoreItem xmlns:ds="http://schemas.openxmlformats.org/officeDocument/2006/customXml" ds:itemID="{69D429AC-4A70-45C0-B6CD-E7B23629866E}"/>
</file>

<file path=customXml/itemProps3.xml><?xml version="1.0" encoding="utf-8"?>
<ds:datastoreItem xmlns:ds="http://schemas.openxmlformats.org/officeDocument/2006/customXml" ds:itemID="{37557BEF-94B9-4137-9499-85D40BEB17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Luger, Matthew M.</dc:creator>
  <cp:keywords/>
  <dc:description/>
  <cp:lastModifiedBy>Bossert, Lindsay A.</cp:lastModifiedBy>
  <cp:revision/>
  <dcterms:created xsi:type="dcterms:W3CDTF">2020-04-16T21:28:19Z</dcterms:created>
  <dcterms:modified xsi:type="dcterms:W3CDTF">2026-03-26T22:50:20Z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0x01010049D7D9E7A7B03F4A8049DAE62D5ABA05</vt:lpwstr>
  </property>
  <property fmtid="{D5CDD505-2E9C-101B-9397-08002B2CF9AE}" pid="3" name="MediaServiceImageTags">
    <vt:lpwstr/>
  </property>
</Properties>
</file>